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M30" i="1"/>
  <c r="AL30" i="1"/>
  <c r="AG30" i="1"/>
  <c r="AE30" i="1"/>
  <c r="G30" i="1" s="1"/>
  <c r="W30" i="1"/>
  <c r="V30" i="1"/>
  <c r="N30" i="1"/>
  <c r="BM29" i="1"/>
  <c r="BL29" i="1"/>
  <c r="BJ29" i="1"/>
  <c r="BK29" i="1" s="1"/>
  <c r="BG29" i="1"/>
  <c r="BF29" i="1"/>
  <c r="BE29" i="1"/>
  <c r="BD29" i="1"/>
  <c r="BH29" i="1" s="1"/>
  <c r="BI29" i="1" s="1"/>
  <c r="BC29" i="1"/>
  <c r="AX29" i="1" s="1"/>
  <c r="AZ29" i="1"/>
  <c r="AU29" i="1"/>
  <c r="AS29" i="1"/>
  <c r="AL29" i="1"/>
  <c r="AM29" i="1" s="1"/>
  <c r="AG29" i="1"/>
  <c r="AE29" i="1" s="1"/>
  <c r="W29" i="1"/>
  <c r="V29" i="1"/>
  <c r="U29" i="1" s="1"/>
  <c r="N29" i="1"/>
  <c r="G29" i="1"/>
  <c r="Y29" i="1" s="1"/>
  <c r="BM28" i="1"/>
  <c r="BL28" i="1"/>
  <c r="BJ28" i="1"/>
  <c r="BK28" i="1" s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W28" i="1"/>
  <c r="V28" i="1"/>
  <c r="U28" i="1" s="1"/>
  <c r="N28" i="1"/>
  <c r="H28" i="1"/>
  <c r="L28" i="1" s="1"/>
  <c r="BM27" i="1"/>
  <c r="BL27" i="1"/>
  <c r="BK27" i="1" s="1"/>
  <c r="BJ27" i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U27" i="1" s="1"/>
  <c r="N27" i="1"/>
  <c r="BM26" i="1"/>
  <c r="BL26" i="1"/>
  <c r="BK26" i="1" s="1"/>
  <c r="BJ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G26" i="1" s="1"/>
  <c r="W26" i="1"/>
  <c r="V26" i="1"/>
  <c r="N26" i="1"/>
  <c r="BM25" i="1"/>
  <c r="BL25" i="1"/>
  <c r="BK25" i="1" s="1"/>
  <c r="AU25" i="1" s="1"/>
  <c r="BJ25" i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W25" i="1"/>
  <c r="V25" i="1"/>
  <c r="N25" i="1"/>
  <c r="G25" i="1"/>
  <c r="Y25" i="1" s="1"/>
  <c r="BM24" i="1"/>
  <c r="BL24" i="1"/>
  <c r="BJ24" i="1"/>
  <c r="BK24" i="1" s="1"/>
  <c r="Q24" i="1" s="1"/>
  <c r="BG24" i="1"/>
  <c r="BF24" i="1"/>
  <c r="BE24" i="1"/>
  <c r="BD24" i="1"/>
  <c r="BH24" i="1" s="1"/>
  <c r="BI24" i="1" s="1"/>
  <c r="BC24" i="1"/>
  <c r="AZ24" i="1"/>
  <c r="AX24" i="1"/>
  <c r="AU24" i="1"/>
  <c r="AS24" i="1"/>
  <c r="AL24" i="1"/>
  <c r="AM24" i="1" s="1"/>
  <c r="AG24" i="1"/>
  <c r="AE24" i="1" s="1"/>
  <c r="H24" i="1" s="1"/>
  <c r="L24" i="1" s="1"/>
  <c r="W24" i="1"/>
  <c r="V24" i="1"/>
  <c r="N24" i="1"/>
  <c r="BM23" i="1"/>
  <c r="BL23" i="1"/>
  <c r="BJ23" i="1"/>
  <c r="BK23" i="1" s="1"/>
  <c r="AU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V23" i="1"/>
  <c r="U23" i="1" s="1"/>
  <c r="N23" i="1"/>
  <c r="BM22" i="1"/>
  <c r="BL22" i="1"/>
  <c r="BJ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AF22" i="1" s="1"/>
  <c r="W22" i="1"/>
  <c r="U22" i="1" s="1"/>
  <c r="V22" i="1"/>
  <c r="N22" i="1"/>
  <c r="BM21" i="1"/>
  <c r="BL21" i="1"/>
  <c r="BK21" i="1" s="1"/>
  <c r="BJ21" i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N21" i="1"/>
  <c r="BM20" i="1"/>
  <c r="BL20" i="1"/>
  <c r="BJ20" i="1"/>
  <c r="BK20" i="1" s="1"/>
  <c r="Q20" i="1" s="1"/>
  <c r="BG20" i="1"/>
  <c r="BF20" i="1"/>
  <c r="BE20" i="1"/>
  <c r="BD20" i="1"/>
  <c r="BH20" i="1" s="1"/>
  <c r="BI20" i="1" s="1"/>
  <c r="BC20" i="1"/>
  <c r="AX20" i="1" s="1"/>
  <c r="AZ20" i="1"/>
  <c r="AU20" i="1"/>
  <c r="AS20" i="1"/>
  <c r="AL20" i="1"/>
  <c r="AM20" i="1" s="1"/>
  <c r="AG20" i="1"/>
  <c r="AE20" i="1" s="1"/>
  <c r="W20" i="1"/>
  <c r="V20" i="1"/>
  <c r="U20" i="1" s="1"/>
  <c r="N20" i="1"/>
  <c r="H20" i="1"/>
  <c r="AV20" i="1" s="1"/>
  <c r="AY20" i="1" s="1"/>
  <c r="G20" i="1"/>
  <c r="Y20" i="1" s="1"/>
  <c r="BM19" i="1"/>
  <c r="BL19" i="1"/>
  <c r="BJ19" i="1"/>
  <c r="BK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N19" i="1"/>
  <c r="H23" i="1" l="1"/>
  <c r="AV23" i="1" s="1"/>
  <c r="AY23" i="1" s="1"/>
  <c r="AW23" i="1"/>
  <c r="AU27" i="1"/>
  <c r="AW27" i="1" s="1"/>
  <c r="Q27" i="1"/>
  <c r="AF30" i="1"/>
  <c r="U19" i="1"/>
  <c r="L20" i="1"/>
  <c r="AF26" i="1"/>
  <c r="U30" i="1"/>
  <c r="BK30" i="1"/>
  <c r="AU30" i="1" s="1"/>
  <c r="AW30" i="1" s="1"/>
  <c r="Q21" i="1"/>
  <c r="BK22" i="1"/>
  <c r="U24" i="1"/>
  <c r="U26" i="1"/>
  <c r="AU19" i="1"/>
  <c r="AW19" i="1" s="1"/>
  <c r="Q19" i="1"/>
  <c r="AF19" i="1"/>
  <c r="G19" i="1"/>
  <c r="H19" i="1"/>
  <c r="AV19" i="1" s="1"/>
  <c r="AY19" i="1" s="1"/>
  <c r="AU22" i="1"/>
  <c r="AW22" i="1" s="1"/>
  <c r="Q22" i="1"/>
  <c r="H21" i="1"/>
  <c r="AV21" i="1" s="1"/>
  <c r="AU26" i="1"/>
  <c r="Q26" i="1"/>
  <c r="AW20" i="1"/>
  <c r="R20" i="1"/>
  <c r="S20" i="1" s="1"/>
  <c r="O20" i="1" s="1"/>
  <c r="M20" i="1" s="1"/>
  <c r="P20" i="1" s="1"/>
  <c r="J20" i="1" s="1"/>
  <c r="K20" i="1" s="1"/>
  <c r="G22" i="1"/>
  <c r="H22" i="1"/>
  <c r="I24" i="1"/>
  <c r="AF24" i="1"/>
  <c r="AV24" i="1"/>
  <c r="AY24" i="1" s="1"/>
  <c r="AW25" i="1"/>
  <c r="Q25" i="1"/>
  <c r="Y26" i="1"/>
  <c r="H29" i="1"/>
  <c r="AV29" i="1" s="1"/>
  <c r="AY29" i="1" s="1"/>
  <c r="AF29" i="1"/>
  <c r="L23" i="1"/>
  <c r="Q23" i="1"/>
  <c r="AF23" i="1"/>
  <c r="G23" i="1"/>
  <c r="H25" i="1"/>
  <c r="AV25" i="1" s="1"/>
  <c r="AY25" i="1" s="1"/>
  <c r="AF25" i="1"/>
  <c r="AW26" i="1"/>
  <c r="AF27" i="1"/>
  <c r="H27" i="1"/>
  <c r="L27" i="1" s="1"/>
  <c r="G27" i="1"/>
  <c r="R27" i="1" s="1"/>
  <c r="S27" i="1" s="1"/>
  <c r="AV28" i="1"/>
  <c r="Q28" i="1"/>
  <c r="AU28" i="1"/>
  <c r="AW28" i="1" s="1"/>
  <c r="Q29" i="1"/>
  <c r="Q30" i="1"/>
  <c r="G21" i="1"/>
  <c r="AU21" i="1"/>
  <c r="AW21" i="1" s="1"/>
  <c r="I20" i="1"/>
  <c r="AF20" i="1"/>
  <c r="U21" i="1"/>
  <c r="AF21" i="1"/>
  <c r="G24" i="1"/>
  <c r="R24" i="1" s="1"/>
  <c r="S24" i="1" s="1"/>
  <c r="AW24" i="1"/>
  <c r="U25" i="1"/>
  <c r="I28" i="1"/>
  <c r="G28" i="1"/>
  <c r="AF28" i="1"/>
  <c r="AW29" i="1"/>
  <c r="Y30" i="1"/>
  <c r="H26" i="1"/>
  <c r="L26" i="1"/>
  <c r="H30" i="1"/>
  <c r="L30" i="1" s="1"/>
  <c r="L21" i="1" l="1"/>
  <c r="L25" i="1"/>
  <c r="I25" i="1"/>
  <c r="I21" i="1"/>
  <c r="I23" i="1"/>
  <c r="T27" i="1"/>
  <c r="X27" i="1" s="1"/>
  <c r="AA27" i="1"/>
  <c r="Z27" i="1"/>
  <c r="AA24" i="1"/>
  <c r="T24" i="1"/>
  <c r="X24" i="1" s="1"/>
  <c r="Z24" i="1"/>
  <c r="R25" i="1"/>
  <c r="S25" i="1" s="1"/>
  <c r="AA20" i="1"/>
  <c r="T20" i="1"/>
  <c r="X20" i="1" s="1"/>
  <c r="R22" i="1"/>
  <c r="S22" i="1" s="1"/>
  <c r="O22" i="1" s="1"/>
  <c r="M22" i="1" s="1"/>
  <c r="P22" i="1" s="1"/>
  <c r="L19" i="1"/>
  <c r="R29" i="1"/>
  <c r="S29" i="1" s="1"/>
  <c r="Y21" i="1"/>
  <c r="R30" i="1"/>
  <c r="S30" i="1" s="1"/>
  <c r="R28" i="1"/>
  <c r="S28" i="1" s="1"/>
  <c r="L29" i="1"/>
  <c r="AV22" i="1"/>
  <c r="AY22" i="1" s="1"/>
  <c r="I22" i="1"/>
  <c r="I19" i="1"/>
  <c r="O27" i="1"/>
  <c r="M27" i="1" s="1"/>
  <c r="P27" i="1" s="1"/>
  <c r="J27" i="1" s="1"/>
  <c r="K27" i="1" s="1"/>
  <c r="Y27" i="1"/>
  <c r="Y22" i="1"/>
  <c r="I26" i="1"/>
  <c r="AV26" i="1"/>
  <c r="AY26" i="1" s="1"/>
  <c r="Y24" i="1"/>
  <c r="O24" i="1"/>
  <c r="M24" i="1" s="1"/>
  <c r="P24" i="1" s="1"/>
  <c r="J24" i="1" s="1"/>
  <c r="K24" i="1" s="1"/>
  <c r="AV27" i="1"/>
  <c r="AY27" i="1" s="1"/>
  <c r="I27" i="1"/>
  <c r="Y23" i="1"/>
  <c r="I30" i="1"/>
  <c r="AV30" i="1"/>
  <c r="AY30" i="1" s="1"/>
  <c r="Y28" i="1"/>
  <c r="O28" i="1"/>
  <c r="M28" i="1" s="1"/>
  <c r="P28" i="1" s="1"/>
  <c r="J28" i="1" s="1"/>
  <c r="K28" i="1" s="1"/>
  <c r="AY28" i="1"/>
  <c r="R23" i="1"/>
  <c r="S23" i="1" s="1"/>
  <c r="O23" i="1" s="1"/>
  <c r="M23" i="1" s="1"/>
  <c r="P23" i="1" s="1"/>
  <c r="J23" i="1" s="1"/>
  <c r="K23" i="1" s="1"/>
  <c r="I29" i="1"/>
  <c r="L22" i="1"/>
  <c r="Z20" i="1"/>
  <c r="R26" i="1"/>
  <c r="S26" i="1" s="1"/>
  <c r="AY21" i="1"/>
  <c r="R21" i="1"/>
  <c r="S21" i="1" s="1"/>
  <c r="O21" i="1" s="1"/>
  <c r="M21" i="1" s="1"/>
  <c r="P21" i="1" s="1"/>
  <c r="J21" i="1" s="1"/>
  <c r="K21" i="1" s="1"/>
  <c r="Y19" i="1"/>
  <c r="R19" i="1"/>
  <c r="S19" i="1" s="1"/>
  <c r="AB24" i="1" l="1"/>
  <c r="J22" i="1"/>
  <c r="K22" i="1" s="1"/>
  <c r="T19" i="1"/>
  <c r="X19" i="1" s="1"/>
  <c r="AA19" i="1"/>
  <c r="AB19" i="1" s="1"/>
  <c r="Z19" i="1"/>
  <c r="T29" i="1"/>
  <c r="X29" i="1" s="1"/>
  <c r="AA29" i="1"/>
  <c r="AB29" i="1" s="1"/>
  <c r="O29" i="1"/>
  <c r="M29" i="1" s="1"/>
  <c r="P29" i="1" s="1"/>
  <c r="J29" i="1" s="1"/>
  <c r="K29" i="1" s="1"/>
  <c r="Z29" i="1"/>
  <c r="T25" i="1"/>
  <c r="X25" i="1" s="1"/>
  <c r="AA25" i="1"/>
  <c r="AB25" i="1" s="1"/>
  <c r="O25" i="1"/>
  <c r="M25" i="1" s="1"/>
  <c r="P25" i="1" s="1"/>
  <c r="J25" i="1" s="1"/>
  <c r="K25" i="1" s="1"/>
  <c r="Z25" i="1"/>
  <c r="AA26" i="1"/>
  <c r="AB26" i="1" s="1"/>
  <c r="T26" i="1"/>
  <c r="X26" i="1" s="1"/>
  <c r="O26" i="1"/>
  <c r="M26" i="1" s="1"/>
  <c r="P26" i="1" s="1"/>
  <c r="J26" i="1" s="1"/>
  <c r="K26" i="1" s="1"/>
  <c r="Z26" i="1"/>
  <c r="O19" i="1"/>
  <c r="M19" i="1" s="1"/>
  <c r="P19" i="1" s="1"/>
  <c r="J19" i="1" s="1"/>
  <c r="K19" i="1" s="1"/>
  <c r="AB27" i="1"/>
  <c r="AA30" i="1"/>
  <c r="AB30" i="1" s="1"/>
  <c r="T30" i="1"/>
  <c r="X30" i="1" s="1"/>
  <c r="O30" i="1"/>
  <c r="M30" i="1" s="1"/>
  <c r="P30" i="1" s="1"/>
  <c r="J30" i="1" s="1"/>
  <c r="K30" i="1" s="1"/>
  <c r="Z30" i="1"/>
  <c r="AA22" i="1"/>
  <c r="T22" i="1"/>
  <c r="X22" i="1" s="1"/>
  <c r="Z22" i="1"/>
  <c r="T21" i="1"/>
  <c r="X21" i="1" s="1"/>
  <c r="AA21" i="1"/>
  <c r="AB21" i="1" s="1"/>
  <c r="Z21" i="1"/>
  <c r="AA23" i="1"/>
  <c r="T23" i="1"/>
  <c r="X23" i="1" s="1"/>
  <c r="Z23" i="1"/>
  <c r="AA28" i="1"/>
  <c r="T28" i="1"/>
  <c r="X28" i="1" s="1"/>
  <c r="Z28" i="1"/>
  <c r="AB20" i="1"/>
  <c r="AB23" i="1" l="1"/>
  <c r="AB28" i="1"/>
  <c r="AB22" i="1"/>
</calcChain>
</file>

<file path=xl/sharedStrings.xml><?xml version="1.0" encoding="utf-8"?>
<sst xmlns="http://schemas.openxmlformats.org/spreadsheetml/2006/main" count="891" uniqueCount="425">
  <si>
    <t>File opened</t>
  </si>
  <si>
    <t>2020-09-14 07:21:03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</si>
  <si>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</si>
  <si>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</si>
  <si>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</si>
  <si>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</si>
  <si>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</si>
  <si>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</si>
  <si>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</si>
  <si>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</si>
  <si>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</si>
  <si>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</si>
  <si>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</si>
  <si>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{"co2bzero": "0.862588", "flowbzero": "0.30082", "h2oaspan2a": "0.0933829", "co2bspan2a": "0.189054", "co2aspan2": "-0.0251474", "co2bspanconc2": "296.7", "ssb_ref": "37590.7", "co2aspan2b": "0.179462", "chamberpressurezero": "2.59421", "h2oaspanconc2": "0", "tbzero": "0.155348", "co2bspan1": "0.957744", "h2oaspan1": "1.01611", "h2obspan2a": "0.0927813", "co2aspanconc1": "993", "h2oaspanconc1": "19.45", "h2obspan1": "1.02611", "h2obspanconc1": "19.45", "h2obzero": "1.06811", "h2obspanconc2": "0", "co2bspanconc1": "993", "h2oaspan2": "0", "tazero": "0.197292", "ssa_ref": "32565.6", "co2aspan2a": "0.188041", "co2bspan2": "-0.0264927", "h2obspan2b": "0.0952042", "flowmeterzero": "1.06113", "h2oaspan2b": "0.0948874", "h2obspan2": "0", "co2aspan1": "0.959104", "co2azero": "0.870173", "oxygen": "21", "h2oazero": "1.05097", "flowazero": "0.28716", "co2bspan2b": "0.180118", "co2aspanconc2": "296.7"}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</si>
  <si>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</si>
  <si>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</si>
  <si>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</si>
  <si>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</si>
  <si>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</si>
  <si>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</si>
  <si>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</si>
  <si>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</si>
  <si>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</si>
  <si>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07:21:03</t>
  </si>
  <si>
    <t>Stability Definition:	H2O_s (Meas): Slp&lt;0.5 Per=20	CO2_s (Meas): Slp&lt;1 Per=15	CO2_r (Meas): Slp&lt;0.1 Per=20	H2O_r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</si>
  <si>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</si>
  <si>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</si>
  <si>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</si>
  <si>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</si>
  <si>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</si>
  <si>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</si>
  <si>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</si>
  <si>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</si>
  <si>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</si>
  <si>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</si>
  <si>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</si>
  <si>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</si>
  <si>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</si>
  <si>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</si>
  <si>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</si>
  <si>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</si>
  <si>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</si>
  <si>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</si>
  <si>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</si>
  <si>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</si>
  <si>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</si>
  <si>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</si>
  <si>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</si>
  <si>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</si>
  <si>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</si>
  <si>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</si>
  <si>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</si>
  <si>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</si>
  <si>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</si>
  <si>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</si>
  <si>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</si>
  <si>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</si>
  <si>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</si>
  <si>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</si>
  <si>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</si>
  <si>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</si>
  <si>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</si>
  <si>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</si>
  <si>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</si>
  <si>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</si>
  <si>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</si>
  <si>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</si>
  <si>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</si>
  <si>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</si>
  <si>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</si>
  <si>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</si>
  <si>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</si>
  <si>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</si>
  <si>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</si>
  <si>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</si>
  <si>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</si>
  <si>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</si>
  <si>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</si>
  <si>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</si>
  <si>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</si>
  <si>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</si>
  <si>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</si>
  <si>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</si>
  <si>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</si>
  <si>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</si>
  <si>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</si>
  <si>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</si>
  <si>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</si>
  <si>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</si>
  <si>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</si>
  <si>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</si>
  <si>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</si>
  <si>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</si>
  <si>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</si>
  <si>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</si>
  <si>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</si>
  <si>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</si>
  <si>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</si>
  <si>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</si>
  <si>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</si>
  <si>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</si>
  <si>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</si>
  <si>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</si>
  <si>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</si>
  <si>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</si>
  <si>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</si>
  <si>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</si>
  <si>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</si>
  <si>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</si>
  <si>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</si>
  <si>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</si>
  <si>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</si>
  <si>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</si>
  <si>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</si>
  <si>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</si>
  <si>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</si>
  <si>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</si>
  <si>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</si>
  <si>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</si>
  <si>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</si>
  <si>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</si>
  <si>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</si>
  <si>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</si>
  <si>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</si>
  <si>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</si>
  <si>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</si>
  <si>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</si>
  <si>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</si>
  <si>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</si>
  <si>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</si>
  <si>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</si>
  <si>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</si>
  <si>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</si>
  <si>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</si>
  <si>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</si>
  <si>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</si>
  <si>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</si>
  <si>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</si>
  <si>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</si>
  <si>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</si>
  <si>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</si>
  <si>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</si>
  <si>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</si>
  <si>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</si>
  <si>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</si>
  <si>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</si>
  <si>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</si>
  <si>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</si>
  <si>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</si>
  <si>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</si>
  <si>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</si>
  <si>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</si>
  <si>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</si>
  <si>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</si>
  <si>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</si>
  <si>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</si>
  <si>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</si>
  <si>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</si>
  <si>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</si>
  <si>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</si>
  <si>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</si>
  <si>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</si>
  <si>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</si>
  <si>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</si>
  <si>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</si>
  <si>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</si>
  <si>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</si>
  <si>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</si>
  <si>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</si>
  <si>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</si>
  <si>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</si>
  <si>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</si>
  <si>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</si>
  <si>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</si>
  <si>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</si>
  <si>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</si>
  <si>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</si>
  <si>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</si>
  <si>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</si>
  <si>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</si>
  <si>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</si>
  <si>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</si>
  <si>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</si>
  <si>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</si>
  <si>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</si>
  <si>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</si>
  <si>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</si>
  <si>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</si>
  <si>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</si>
  <si>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</si>
  <si>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</si>
  <si>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</si>
  <si>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</si>
  <si>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</si>
  <si>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</si>
  <si>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</si>
  <si>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</si>
  <si>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</si>
  <si>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</si>
  <si>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</si>
  <si>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</si>
  <si>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</si>
  <si>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</si>
  <si>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</si>
  <si>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</si>
  <si>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</si>
  <si>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</si>
  <si>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</si>
  <si>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</si>
  <si>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</si>
  <si>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</si>
  <si>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</si>
  <si>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</si>
  <si>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</si>
  <si>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</si>
  <si>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</si>
  <si>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</si>
  <si>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</si>
  <si>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</si>
  <si>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</si>
  <si>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</si>
  <si>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</si>
  <si>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</si>
  <si>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</si>
  <si>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</si>
  <si>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</si>
  <si>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</si>
  <si>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</si>
  <si>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</si>
  <si>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</si>
  <si>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</si>
  <si>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</si>
  <si>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</si>
  <si>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</si>
  <si>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</si>
  <si>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</si>
  <si>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</si>
  <si>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</si>
  <si>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</si>
  <si>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</si>
  <si>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</si>
  <si>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</si>
  <si>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</si>
  <si>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</si>
  <si>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</si>
  <si>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</si>
  <si>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</si>
  <si>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</si>
  <si>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</si>
  <si>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</si>
  <si>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</si>
  <si>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</si>
  <si>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</si>
  <si>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</si>
  <si>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</si>
  <si>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</si>
  <si>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</si>
  <si>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</si>
  <si>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</si>
  <si>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</si>
  <si>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</si>
  <si>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</si>
  <si>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</si>
  <si>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</si>
  <si>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</si>
  <si>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</si>
  <si>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</si>
  <si>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</si>
  <si>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</si>
  <si>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</si>
  <si>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</si>
  <si>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</si>
  <si>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</si>
  <si>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</si>
  <si>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</si>
  <si>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</si>
  <si>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</si>
  <si>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</si>
  <si>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</si>
  <si>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</si>
  <si>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AccH2O_des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</si>
  <si>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</si>
  <si>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</si>
  <si>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</si>
  <si>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</si>
  <si>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</si>
  <si>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</si>
  <si>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</si>
  <si>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</si>
  <si>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</si>
  <si>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</si>
  <si>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</si>
  <si>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</si>
  <si>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</si>
  <si>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</si>
  <si>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</si>
  <si>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</si>
  <si>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</si>
  <si>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</si>
  <si>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</si>
  <si>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</si>
  <si>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</si>
  <si>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</si>
  <si>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</si>
  <si>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</si>
  <si>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</si>
  <si>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</si>
  <si>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</si>
  <si>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</si>
  <si>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</si>
  <si>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</si>
  <si>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</si>
  <si>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</si>
  <si>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</si>
  <si>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</si>
  <si>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</si>
  <si>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</si>
  <si>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</si>
  <si>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</si>
  <si>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</si>
  <si>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</si>
  <si>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</si>
  <si>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</si>
  <si>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</si>
  <si>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</si>
  <si>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</si>
  <si>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</si>
  <si>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</si>
  <si>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</si>
  <si>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</si>
  <si>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</si>
  <si>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</si>
  <si>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</si>
  <si>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</si>
  <si>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</si>
  <si>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</si>
  <si>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</si>
  <si>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</si>
  <si>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</si>
  <si>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</si>
  <si>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</si>
  <si>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</si>
  <si>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</si>
  <si>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</si>
  <si>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</si>
  <si>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</si>
  <si>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</si>
  <si>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</si>
  <si>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</si>
  <si>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</si>
  <si>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</si>
  <si>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</si>
  <si>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</si>
  <si>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</si>
  <si>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</si>
  <si>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</si>
  <si>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</si>
  <si>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</si>
  <si>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</si>
  <si>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</si>
  <si>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MPF-2147-20161005-21_11_00</t>
  </si>
  <si>
    <t>4/4</t>
  </si>
  <si>
    <t>11111111</t>
  </si>
  <si>
    <t>oooooooo</t>
  </si>
  <si>
    <t>off</t>
  </si>
  <si>
    <t>20200914 07:56:39</t>
  </si>
  <si>
    <t>07:56:39</t>
  </si>
  <si>
    <t>MPF-2150-20161005-11_44_27</t>
  </si>
  <si>
    <t>DARK-2151-20161005-11_44_29</t>
  </si>
  <si>
    <t>07:56:13</t>
  </si>
  <si>
    <t>20200914 07:58:04</t>
  </si>
  <si>
    <t>07:58:04</t>
  </si>
  <si>
    <t>MPF-2152-20161005-11_45_52</t>
  </si>
  <si>
    <t>DARK-2153-20161005-11_45_54</t>
  </si>
  <si>
    <t>07:57:37</t>
  </si>
  <si>
    <t>20200914 07:59:34</t>
  </si>
  <si>
    <t>07:59:34</t>
  </si>
  <si>
    <t>MPF-2154-20161005-11_47_22</t>
  </si>
  <si>
    <t>DARK-2155-20161005-11_47_24</t>
  </si>
  <si>
    <t>07:59:08</t>
  </si>
  <si>
    <t>20200914 08:01:00</t>
  </si>
  <si>
    <t>08:01:00</t>
  </si>
  <si>
    <t>MPF-2156-20161005-11_48_48</t>
  </si>
  <si>
    <t>DARK-2157-20161005-11_48_50</t>
  </si>
  <si>
    <t>08:00:33</t>
  </si>
  <si>
    <t>20200914 08:02:25</t>
  </si>
  <si>
    <t>08:02:25</t>
  </si>
  <si>
    <t>MPF-2158-20161005-11_50_13</t>
  </si>
  <si>
    <t>DARK-2159-20161005-11_50_15</t>
  </si>
  <si>
    <t>08:01:59</t>
  </si>
  <si>
    <t>20200914 08:03:52</t>
  </si>
  <si>
    <t>08:03:52</t>
  </si>
  <si>
    <t>MPF-2160-20161005-11_51_40</t>
  </si>
  <si>
    <t>DARK-2161-20161005-11_51_42</t>
  </si>
  <si>
    <t>08:03:26</t>
  </si>
  <si>
    <t>20200914 08:05:13</t>
  </si>
  <si>
    <t>08:05:13</t>
  </si>
  <si>
    <t>MPF-2162-20161005-11_53_01</t>
  </si>
  <si>
    <t>DARK-2163-20161005-11_53_03</t>
  </si>
  <si>
    <t>08:04:47</t>
  </si>
  <si>
    <t>20200914 08:06:35</t>
  </si>
  <si>
    <t>08:06:35</t>
  </si>
  <si>
    <t>MPF-2164-20161005-11_54_23</t>
  </si>
  <si>
    <t>DARK-2165-20161005-11_54_25</t>
  </si>
  <si>
    <t>08:06:09</t>
  </si>
  <si>
    <t>20200914 08:07:57</t>
  </si>
  <si>
    <t>08:07:57</t>
  </si>
  <si>
    <t>MPF-2166-20161005-11_55_45</t>
  </si>
  <si>
    <t>DARK-2167-20161005-11_55_47</t>
  </si>
  <si>
    <t>08:07:31</t>
  </si>
  <si>
    <t>20200914 08:09:23</t>
  </si>
  <si>
    <t>08:09:23</t>
  </si>
  <si>
    <t>MPF-2168-20161005-11_57_11</t>
  </si>
  <si>
    <t>DARK-2169-20161005-11_57_13</t>
  </si>
  <si>
    <t>08:08:53</t>
  </si>
  <si>
    <t>20200914 08:10:41</t>
  </si>
  <si>
    <t>08:10:41</t>
  </si>
  <si>
    <t>MPF-2170-20161005-11_58_29</t>
  </si>
  <si>
    <t>-</t>
  </si>
  <si>
    <t>08:10:16</t>
  </si>
  <si>
    <t>20200914 08:53:30</t>
  </si>
  <si>
    <t>08:53:30</t>
  </si>
  <si>
    <t>MPF-2171-20161005-12_41_18</t>
  </si>
  <si>
    <t>08:53:48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</si>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</sst>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7" sqref="AR17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424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1600088199</v>
      </c>
      <c r="C19">
        <v>1938.4000000953699</v>
      </c>
      <c r="D19" t="s">
        <v>365</v>
      </c>
      <c r="E19" t="s">
        <v>366</v>
      </c>
      <c r="F19">
        <v>1600088199</v>
      </c>
      <c r="G19">
        <f t="shared" ref="G19:G30" si="0">BU19*AE19*(BQ19-BR19)/(100*$B$7*(1000-AE19*BQ19))</f>
        <v>4.2750016107024041E-3</v>
      </c>
      <c r="H19">
        <f t="shared" ref="H19:H30" si="1">BU19*AE19*(BP19-BO19*(1000-AE19*BR19)/(1000-AE19*BQ19))/(100*$B$7)</f>
        <v>20.767609776951954</v>
      </c>
      <c r="I19">
        <f t="shared" ref="I19:I30" si="2">BO19 - IF(AE19&gt;1, H19*$B$7*100/(AG19*CC19), 0)</f>
        <v>373.16797702267837</v>
      </c>
      <c r="J19">
        <f t="shared" ref="J19:J30" si="3">((P19-G19/2)*I19-H19)/(P19+G19/2)</f>
        <v>241.06721132492342</v>
      </c>
      <c r="K19">
        <f t="shared" ref="K19:K30" si="4">J19*(BV19+BW19)/1000</f>
        <v>24.615843945505414</v>
      </c>
      <c r="L19">
        <f t="shared" ref="L19:L30" si="5">(BO19 - IF(AE19&gt;1, H19*$B$7*100/(AG19*CC19), 0))*(BV19+BW19)/1000</f>
        <v>38.104911229379191</v>
      </c>
      <c r="M19">
        <f t="shared" ref="M19:M30" si="6">2/((1/O19-1/N19)+SIGN(O19)*SQRT((1/O19-1/N19)*(1/O19-1/N19) + 4*$C$7/(($C$7+1)*($C$7+1))*(2*1/O19*1/N19-1/N19*1/N19)))</f>
        <v>0.28307498766228029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2.2928080220416787</v>
      </c>
      <c r="O19">
        <f t="shared" ref="O19:O30" si="8">G19*(1000-(1000*0.61365*EXP(17.502*S19/(240.97+S19))/(BV19+BW19)+BQ19)/2)/(1000*0.61365*EXP(17.502*S19/(240.97+S19))/(BV19+BW19)-BQ19)</f>
        <v>0.26499360276194761</v>
      </c>
      <c r="P19">
        <f t="shared" ref="P19:P30" si="9">1/(($C$7+1)/(M19/1.6)+1/(N19/1.37)) + $C$7/(($C$7+1)/(M19/1.6) + $C$7/(N19/1.37))</f>
        <v>0.16714920515479842</v>
      </c>
      <c r="Q19">
        <f t="shared" ref="Q19:Q30" si="10">(BK19*BM19)</f>
        <v>209.73568123205206</v>
      </c>
      <c r="R19">
        <f t="shared" ref="R19:R30" si="11">(BX19+(Q19+2*0.95*0.0000000567*(((BX19+$B$9)+273)^4-(BX19+273)^4)-44100*G19)/(1.84*29.3*N19+8*0.95*0.0000000567*(BX19+273)^3))</f>
        <v>26.17934442992091</v>
      </c>
      <c r="S19">
        <f t="shared" ref="S19:S30" si="12">($C$9*BY19+$D$9*BZ19+$E$9*R19)</f>
        <v>25.273599999999998</v>
      </c>
      <c r="T19">
        <f t="shared" ref="T19:T30" si="13">0.61365*EXP(17.502*S19/(240.97+S19))</f>
        <v>3.2319149511185721</v>
      </c>
      <c r="U19">
        <f t="shared" ref="U19:U30" si="14">(V19/W19*100)</f>
        <v>48.058358097768206</v>
      </c>
      <c r="V19">
        <f t="shared" ref="V19:V30" si="15">BQ19*(BV19+BW19)/1000</f>
        <v>1.6237638669368397</v>
      </c>
      <c r="W19">
        <f t="shared" ref="W19:W30" si="16">0.61365*EXP(17.502*BX19/(240.97+BX19))</f>
        <v>3.3787335464801203</v>
      </c>
      <c r="X19">
        <f t="shared" ref="X19:X30" si="17">(T19-BQ19*(BV19+BW19)/1000)</f>
        <v>1.6081510841817324</v>
      </c>
      <c r="Y19">
        <f t="shared" ref="Y19:Y30" si="18">(-G19*44100)</f>
        <v>-188.52757103197601</v>
      </c>
      <c r="Z19">
        <f t="shared" ref="Z19:Z30" si="19">2*29.3*N19*0.92*(BX19-S19)</f>
        <v>92.559067723932401</v>
      </c>
      <c r="AA19">
        <f t="shared" ref="AA19:AA30" si="20">2*0.95*0.0000000567*(((BX19+$B$9)+273)^4-(S19+273)^4)</f>
        <v>8.5949232222685783</v>
      </c>
      <c r="AB19">
        <f t="shared" ref="AB19:AB30" si="21">Q19+AA19+Y19+Z19</f>
        <v>122.36210114627704</v>
      </c>
      <c r="AC19">
        <v>25</v>
      </c>
      <c r="AD19">
        <v>5</v>
      </c>
      <c r="AE19">
        <f t="shared" ref="AE19:AE30" si="22">IF(AC19*$H$15&gt;=AG19,1,(AG19/(AG19-AC19*$H$15)))</f>
        <v>1.0009238315313995</v>
      </c>
      <c r="AF19">
        <f t="shared" ref="AF19:AF30" si="23">(AE19-1)*100</f>
        <v>9.2383153139952157E-2</v>
      </c>
      <c r="AG19">
        <f t="shared" ref="AG19:AG30" si="24">MAX(0,($B$15+$C$15*CC19)/(1+$D$15*CC19)*BV19/(BX19+273)*$E$15)</f>
        <v>54172.422000748447</v>
      </c>
      <c r="AH19" t="s">
        <v>360</v>
      </c>
      <c r="AI19">
        <v>10245.6</v>
      </c>
      <c r="AJ19">
        <v>826.2</v>
      </c>
      <c r="AK19">
        <v>3638.77</v>
      </c>
      <c r="AL19">
        <f t="shared" ref="AL19:AL30" si="25">AK19-AJ19</f>
        <v>2812.5699999999997</v>
      </c>
      <c r="AM19">
        <f t="shared" ref="AM19:AM30" si="26">AL19/AK19</f>
        <v>0.77294525347851051</v>
      </c>
      <c r="AN19">
        <v>-1.2081564832866201</v>
      </c>
      <c r="AO19" t="s">
        <v>367</v>
      </c>
      <c r="AP19">
        <v>10218.799999999999</v>
      </c>
      <c r="AQ19">
        <v>921.97249999999997</v>
      </c>
      <c r="AR19">
        <v>1333.71</v>
      </c>
      <c r="AS19">
        <f t="shared" ref="AS19:AS30" si="27">1-AQ19/AR19</f>
        <v>0.30871591275464683</v>
      </c>
      <c r="AT19">
        <v>0.5</v>
      </c>
      <c r="AU19">
        <f t="shared" ref="AU19:AU30" si="28">BK19</f>
        <v>1093.2126001759971</v>
      </c>
      <c r="AV19">
        <f t="shared" ref="AV19:AV30" si="29">H19</f>
        <v>20.767609776951954</v>
      </c>
      <c r="AW19">
        <f t="shared" ref="AW19:AW30" si="30">AS19*AT19*AU19</f>
        <v>168.74606284910686</v>
      </c>
      <c r="AX19">
        <f t="shared" ref="AX19:AX30" si="31">BC19/AR19</f>
        <v>0.51303506759340489</v>
      </c>
      <c r="AY19">
        <f t="shared" ref="AY19:AY30" si="32">(AV19-AN19)/AU19</f>
        <v>2.010200601118271E-2</v>
      </c>
      <c r="AZ19">
        <f t="shared" ref="AZ19:AZ30" si="33">(AK19-AR19)/AR19</f>
        <v>1.7283067533421808</v>
      </c>
      <c r="BA19" t="s">
        <v>368</v>
      </c>
      <c r="BB19">
        <v>649.47</v>
      </c>
      <c r="BC19">
        <f t="shared" ref="BC19:BC30" si="34">AR19-BB19</f>
        <v>684.24</v>
      </c>
      <c r="BD19">
        <f t="shared" ref="BD19:BD30" si="35">(AR19-AQ19)/(AR19-BB19)</f>
        <v>0.60174427101601791</v>
      </c>
      <c r="BE19">
        <f t="shared" ref="BE19:BE30" si="36">(AK19-AR19)/(AK19-BB19)</f>
        <v>0.77110360285016555</v>
      </c>
      <c r="BF19">
        <f t="shared" ref="BF19:BF30" si="37">(AR19-AQ19)/(AR19-AJ19)</f>
        <v>0.81128943272053766</v>
      </c>
      <c r="BG19">
        <f t="shared" ref="BG19:BG30" si="38">(AK19-AR19)/(AK19-AJ19)</f>
        <v>0.8195564910384453</v>
      </c>
      <c r="BH19">
        <f t="shared" ref="BH19:BH30" si="39">(BD19*BB19/AQ19)</f>
        <v>0.42388992263519054</v>
      </c>
      <c r="BI19">
        <f t="shared" ref="BI19:BI30" si="40">(1-BH19)</f>
        <v>0.57611007736480946</v>
      </c>
      <c r="BJ19">
        <f t="shared" ref="BJ19:BJ30" si="41">$B$13*CD19+$C$13*CE19+$F$13*CP19*(1-CS19)</f>
        <v>1300.01</v>
      </c>
      <c r="BK19">
        <f t="shared" ref="BK19:BK30" si="42">BJ19*BL19</f>
        <v>1093.2126001759971</v>
      </c>
      <c r="BL19">
        <f t="shared" ref="BL19:BL30" si="43">($B$13*$D$11+$C$13*$D$11+$F$13*((DC19+CU19)/MAX(DC19+CU19+DD19, 0.1)*$I$11+DD19/MAX(DC19+CU19+DD19, 0.1)*$J$11))/($B$13+$C$13+$F$13)</f>
        <v>0.84092630070230001</v>
      </c>
      <c r="BM19">
        <f t="shared" ref="BM19:BM30" si="44">($B$13*$K$11+$C$13*$K$11+$F$13*((DC19+CU19)/MAX(DC19+CU19+DD19, 0.1)*$P$11+DD19/MAX(DC19+CU19+DD19, 0.1)*$Q$11))/($B$13+$C$13+$F$13)</f>
        <v>0.19185260140460014</v>
      </c>
      <c r="BN19">
        <v>1600088199</v>
      </c>
      <c r="BO19">
        <v>373.16800000000001</v>
      </c>
      <c r="BP19">
        <v>399.98</v>
      </c>
      <c r="BQ19">
        <v>15.9018</v>
      </c>
      <c r="BR19">
        <v>10.8582</v>
      </c>
      <c r="BS19">
        <v>373.15100000000001</v>
      </c>
      <c r="BT19">
        <v>16.2073</v>
      </c>
      <c r="BU19">
        <v>500.00900000000001</v>
      </c>
      <c r="BV19">
        <v>102.012</v>
      </c>
      <c r="BW19">
        <v>9.9953799999999995E-2</v>
      </c>
      <c r="BX19">
        <v>26.022400000000001</v>
      </c>
      <c r="BY19">
        <v>25.273599999999998</v>
      </c>
      <c r="BZ19">
        <v>999.9</v>
      </c>
      <c r="CA19">
        <v>0</v>
      </c>
      <c r="CB19">
        <v>0</v>
      </c>
      <c r="CC19">
        <v>10010.6</v>
      </c>
      <c r="CD19">
        <v>0</v>
      </c>
      <c r="CE19">
        <v>9.1144700000000007</v>
      </c>
      <c r="CF19">
        <v>-26.811900000000001</v>
      </c>
      <c r="CG19">
        <v>379.19799999999998</v>
      </c>
      <c r="CH19">
        <v>404.37</v>
      </c>
      <c r="CI19">
        <v>5.0435499999999998</v>
      </c>
      <c r="CJ19">
        <v>399.98</v>
      </c>
      <c r="CK19">
        <v>10.8582</v>
      </c>
      <c r="CL19">
        <v>1.62218</v>
      </c>
      <c r="CM19">
        <v>1.1076699999999999</v>
      </c>
      <c r="CN19">
        <v>14.171099999999999</v>
      </c>
      <c r="CO19">
        <v>8.4153199999999995</v>
      </c>
      <c r="CP19">
        <v>1300.01</v>
      </c>
      <c r="CQ19">
        <v>0.96900699999999995</v>
      </c>
      <c r="CR19">
        <v>3.0993E-2</v>
      </c>
      <c r="CS19">
        <v>0</v>
      </c>
      <c r="CT19">
        <v>921.19100000000003</v>
      </c>
      <c r="CU19">
        <v>4.9998100000000001</v>
      </c>
      <c r="CV19">
        <v>12348.9</v>
      </c>
      <c r="CW19">
        <v>10977.5</v>
      </c>
      <c r="CX19">
        <v>43.625</v>
      </c>
      <c r="CY19">
        <v>45.5</v>
      </c>
      <c r="CZ19">
        <v>44.811999999999998</v>
      </c>
      <c r="DA19">
        <v>44.5</v>
      </c>
      <c r="DB19">
        <v>45.436999999999998</v>
      </c>
      <c r="DC19">
        <v>1254.8699999999999</v>
      </c>
      <c r="DD19">
        <v>40.14</v>
      </c>
      <c r="DE19">
        <v>0</v>
      </c>
      <c r="DF19">
        <v>1938.10000014305</v>
      </c>
      <c r="DG19">
        <v>0</v>
      </c>
      <c r="DH19">
        <v>921.97249999999997</v>
      </c>
      <c r="DI19">
        <v>-3.0638974607017802</v>
      </c>
      <c r="DJ19">
        <v>-20.259829011132801</v>
      </c>
      <c r="DK19">
        <v>12350.776923076901</v>
      </c>
      <c r="DL19">
        <v>15</v>
      </c>
      <c r="DM19">
        <v>1600088173</v>
      </c>
      <c r="DN19" t="s">
        <v>369</v>
      </c>
      <c r="DO19">
        <v>1600088166.5</v>
      </c>
      <c r="DP19">
        <v>1600088173</v>
      </c>
      <c r="DQ19">
        <v>3</v>
      </c>
      <c r="DR19">
        <v>-0.13400000000000001</v>
      </c>
      <c r="DS19">
        <v>0.02</v>
      </c>
      <c r="DT19">
        <v>1.7000000000000001E-2</v>
      </c>
      <c r="DU19">
        <v>-0.30599999999999999</v>
      </c>
      <c r="DV19">
        <v>400</v>
      </c>
      <c r="DW19">
        <v>11</v>
      </c>
      <c r="DX19">
        <v>0.04</v>
      </c>
      <c r="DY19">
        <v>0.01</v>
      </c>
      <c r="DZ19">
        <v>399.98617073170698</v>
      </c>
      <c r="EA19">
        <v>4.7372822299435298E-2</v>
      </c>
      <c r="EB19">
        <v>4.1181870531100701E-2</v>
      </c>
      <c r="EC19">
        <v>1</v>
      </c>
      <c r="ED19">
        <v>373.16841935483899</v>
      </c>
      <c r="EE19">
        <v>4.7758064515853002E-2</v>
      </c>
      <c r="EF19">
        <v>6.4646642182549499E-3</v>
      </c>
      <c r="EG19">
        <v>1</v>
      </c>
      <c r="EH19">
        <v>10.851821951219501</v>
      </c>
      <c r="EI19">
        <v>3.5479442508733597E-2</v>
      </c>
      <c r="EJ19">
        <v>3.5116886491191501E-3</v>
      </c>
      <c r="EK19">
        <v>1</v>
      </c>
      <c r="EL19">
        <v>15.8710097560976</v>
      </c>
      <c r="EM19">
        <v>0.43932752613238402</v>
      </c>
      <c r="EN19">
        <v>0.11569769018686001</v>
      </c>
      <c r="EO19">
        <v>1</v>
      </c>
      <c r="EP19">
        <v>4</v>
      </c>
      <c r="EQ19">
        <v>4</v>
      </c>
      <c r="ER19" t="s">
        <v>361</v>
      </c>
      <c r="ES19">
        <v>2.9991699999999999</v>
      </c>
      <c r="ET19">
        <v>2.6941600000000001</v>
      </c>
      <c r="EU19">
        <v>9.6190899999999996E-2</v>
      </c>
      <c r="EV19">
        <v>0.10191500000000001</v>
      </c>
      <c r="EW19">
        <v>8.3393599999999998E-2</v>
      </c>
      <c r="EX19">
        <v>6.1534699999999998E-2</v>
      </c>
      <c r="EY19">
        <v>28545.4</v>
      </c>
      <c r="EZ19">
        <v>32100</v>
      </c>
      <c r="FA19">
        <v>27593.8</v>
      </c>
      <c r="FB19">
        <v>30941.9</v>
      </c>
      <c r="FC19">
        <v>35453</v>
      </c>
      <c r="FD19">
        <v>39926.699999999997</v>
      </c>
      <c r="FE19">
        <v>40736.9</v>
      </c>
      <c r="FF19">
        <v>45536.1</v>
      </c>
      <c r="FG19">
        <v>1.9517500000000001</v>
      </c>
      <c r="FH19">
        <v>2.0134699999999999</v>
      </c>
      <c r="FI19">
        <v>4.6744899999999999E-2</v>
      </c>
      <c r="FJ19">
        <v>0</v>
      </c>
      <c r="FK19">
        <v>24.506499999999999</v>
      </c>
      <c r="FL19">
        <v>999.9</v>
      </c>
      <c r="FM19">
        <v>49.615000000000002</v>
      </c>
      <c r="FN19">
        <v>25.398</v>
      </c>
      <c r="FO19">
        <v>15.837</v>
      </c>
      <c r="FP19">
        <v>61.740200000000002</v>
      </c>
      <c r="FQ19">
        <v>35.500799999999998</v>
      </c>
      <c r="FR19">
        <v>1</v>
      </c>
      <c r="FS19">
        <v>-2.8988799999999999E-2</v>
      </c>
      <c r="FT19">
        <v>1.5284</v>
      </c>
      <c r="FU19">
        <v>20.1919</v>
      </c>
      <c r="FV19">
        <v>5.2229799999999997</v>
      </c>
      <c r="FW19">
        <v>12.027900000000001</v>
      </c>
      <c r="FX19">
        <v>4.9596499999999999</v>
      </c>
      <c r="FY19">
        <v>3.3010000000000002</v>
      </c>
      <c r="FZ19">
        <v>999.9</v>
      </c>
      <c r="GA19">
        <v>9999</v>
      </c>
      <c r="GB19">
        <v>9943.2000000000007</v>
      </c>
      <c r="GC19">
        <v>9999</v>
      </c>
      <c r="GD19">
        <v>1.8797299999999999</v>
      </c>
      <c r="GE19">
        <v>1.8766799999999999</v>
      </c>
      <c r="GF19">
        <v>1.8788100000000001</v>
      </c>
      <c r="GG19">
        <v>1.8785099999999999</v>
      </c>
      <c r="GH19">
        <v>1.88008</v>
      </c>
      <c r="GI19">
        <v>1.87296</v>
      </c>
      <c r="GJ19">
        <v>1.8806499999999999</v>
      </c>
      <c r="GK19">
        <v>1.87469</v>
      </c>
      <c r="GL19">
        <v>5</v>
      </c>
      <c r="GM19">
        <v>0</v>
      </c>
      <c r="GN19">
        <v>0</v>
      </c>
      <c r="GO19">
        <v>0</v>
      </c>
      <c r="GP19" t="s">
        <v>362</v>
      </c>
      <c r="GQ19" t="s">
        <v>363</v>
      </c>
      <c r="GR19" t="s">
        <v>364</v>
      </c>
      <c r="GS19" t="s">
        <v>364</v>
      </c>
      <c r="GT19" t="s">
        <v>364</v>
      </c>
      <c r="GU19" t="s">
        <v>364</v>
      </c>
      <c r="GV19">
        <v>0</v>
      </c>
      <c r="GW19">
        <v>100</v>
      </c>
      <c r="GX19">
        <v>100</v>
      </c>
      <c r="GY19">
        <v>1.7000000000000001E-2</v>
      </c>
      <c r="GZ19">
        <v>-0.30549999999999999</v>
      </c>
      <c r="HA19">
        <v>1.69047619046978E-2</v>
      </c>
      <c r="HB19">
        <v>0</v>
      </c>
      <c r="HC19">
        <v>0</v>
      </c>
      <c r="HD19">
        <v>0</v>
      </c>
      <c r="HE19">
        <v>-0.30557500000000098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0.5</v>
      </c>
      <c r="HN19">
        <v>0.4</v>
      </c>
      <c r="HO19">
        <v>2</v>
      </c>
      <c r="HP19">
        <v>491.66699999999997</v>
      </c>
      <c r="HQ19">
        <v>516.10400000000004</v>
      </c>
      <c r="HR19">
        <v>23.0002</v>
      </c>
      <c r="HS19">
        <v>27.085699999999999</v>
      </c>
      <c r="HT19">
        <v>30.0002</v>
      </c>
      <c r="HU19">
        <v>26.945699999999999</v>
      </c>
      <c r="HV19">
        <v>26.970099999999999</v>
      </c>
      <c r="HW19">
        <v>20.3767</v>
      </c>
      <c r="HX19">
        <v>100</v>
      </c>
      <c r="HY19">
        <v>0</v>
      </c>
      <c r="HZ19">
        <v>23</v>
      </c>
      <c r="IA19">
        <v>400</v>
      </c>
      <c r="IB19">
        <v>0</v>
      </c>
      <c r="IC19">
        <v>104.91200000000001</v>
      </c>
      <c r="ID19">
        <v>101.72499999999999</v>
      </c>
    </row>
    <row r="20" spans="1:238" x14ac:dyDescent="0.35">
      <c r="A20">
        <v>3</v>
      </c>
      <c r="B20">
        <v>1600088284</v>
      </c>
      <c r="C20">
        <v>2023.4000000953699</v>
      </c>
      <c r="D20" t="s">
        <v>370</v>
      </c>
      <c r="E20" t="s">
        <v>371</v>
      </c>
      <c r="F20">
        <v>1600088284</v>
      </c>
      <c r="G20">
        <f t="shared" si="0"/>
        <v>4.1792496545156434E-3</v>
      </c>
      <c r="H20">
        <f t="shared" si="1"/>
        <v>20.463708279080635</v>
      </c>
      <c r="I20">
        <f t="shared" si="2"/>
        <v>373.53997722238853</v>
      </c>
      <c r="J20">
        <f t="shared" si="3"/>
        <v>241.13130407901951</v>
      </c>
      <c r="K20">
        <f t="shared" si="4"/>
        <v>24.622893559027595</v>
      </c>
      <c r="L20">
        <f t="shared" si="5"/>
        <v>38.143679164005889</v>
      </c>
      <c r="M20">
        <f t="shared" si="6"/>
        <v>0.27791800416009071</v>
      </c>
      <c r="N20">
        <f t="shared" si="7"/>
        <v>2.2880130117494515</v>
      </c>
      <c r="O20">
        <f t="shared" si="8"/>
        <v>0.26043353646641276</v>
      </c>
      <c r="P20">
        <f t="shared" si="9"/>
        <v>0.1642501214821635</v>
      </c>
      <c r="Q20">
        <f t="shared" si="10"/>
        <v>177.77503887472565</v>
      </c>
      <c r="R20">
        <f t="shared" si="11"/>
        <v>25.947583882094307</v>
      </c>
      <c r="S20">
        <f t="shared" si="12"/>
        <v>25.2012</v>
      </c>
      <c r="T20">
        <f t="shared" si="13"/>
        <v>3.2180194691416499</v>
      </c>
      <c r="U20">
        <f t="shared" si="14"/>
        <v>47.967687562107137</v>
      </c>
      <c r="V20">
        <f t="shared" si="15"/>
        <v>1.6181706844415999</v>
      </c>
      <c r="W20">
        <f t="shared" si="16"/>
        <v>3.3734598574226466</v>
      </c>
      <c r="X20">
        <f t="shared" si="17"/>
        <v>1.59984878470005</v>
      </c>
      <c r="Y20">
        <f t="shared" si="18"/>
        <v>-184.30490976413986</v>
      </c>
      <c r="Z20">
        <f t="shared" si="19"/>
        <v>98.039658932603913</v>
      </c>
      <c r="AA20">
        <f t="shared" si="20"/>
        <v>9.1183987559669522</v>
      </c>
      <c r="AB20">
        <f t="shared" si="21"/>
        <v>100.62818679915665</v>
      </c>
      <c r="AC20">
        <v>25</v>
      </c>
      <c r="AD20">
        <v>5</v>
      </c>
      <c r="AE20">
        <f t="shared" si="22"/>
        <v>1.0009265062408421</v>
      </c>
      <c r="AF20">
        <f t="shared" si="23"/>
        <v>9.2650624084211763E-2</v>
      </c>
      <c r="AG20">
        <f t="shared" si="24"/>
        <v>54016.17723217317</v>
      </c>
      <c r="AH20" t="s">
        <v>360</v>
      </c>
      <c r="AI20">
        <v>10245.6</v>
      </c>
      <c r="AJ20">
        <v>826.2</v>
      </c>
      <c r="AK20">
        <v>3638.77</v>
      </c>
      <c r="AL20">
        <f t="shared" si="25"/>
        <v>2812.5699999999997</v>
      </c>
      <c r="AM20">
        <f t="shared" si="26"/>
        <v>0.77294525347851051</v>
      </c>
      <c r="AN20">
        <v>-1.2081564832866201</v>
      </c>
      <c r="AO20" t="s">
        <v>372</v>
      </c>
      <c r="AP20">
        <v>10220.1</v>
      </c>
      <c r="AQ20">
        <v>941.54340000000002</v>
      </c>
      <c r="AR20">
        <v>1473.98</v>
      </c>
      <c r="AS20">
        <f t="shared" si="27"/>
        <v>0.36122376151643854</v>
      </c>
      <c r="AT20">
        <v>0.5</v>
      </c>
      <c r="AU20">
        <f t="shared" si="28"/>
        <v>925.1907002042135</v>
      </c>
      <c r="AV20">
        <f t="shared" si="29"/>
        <v>20.463708279080635</v>
      </c>
      <c r="AW20">
        <f t="shared" si="30"/>
        <v>167.10043242389679</v>
      </c>
      <c r="AX20">
        <f t="shared" si="31"/>
        <v>0.55544172919578283</v>
      </c>
      <c r="AY20">
        <f t="shared" si="32"/>
        <v>2.3424213794608736E-2</v>
      </c>
      <c r="AZ20">
        <f t="shared" si="33"/>
        <v>1.4686698598352759</v>
      </c>
      <c r="BA20" t="s">
        <v>373</v>
      </c>
      <c r="BB20">
        <v>655.27</v>
      </c>
      <c r="BC20">
        <f t="shared" si="34"/>
        <v>818.71</v>
      </c>
      <c r="BD20">
        <f t="shared" si="35"/>
        <v>0.6503360164160692</v>
      </c>
      <c r="BE20">
        <f t="shared" si="36"/>
        <v>0.7255873973521032</v>
      </c>
      <c r="BF20">
        <f t="shared" si="37"/>
        <v>0.82194047361758626</v>
      </c>
      <c r="BG20">
        <f t="shared" si="38"/>
        <v>0.76968395453268723</v>
      </c>
      <c r="BH20">
        <f t="shared" si="39"/>
        <v>0.45260333350215998</v>
      </c>
      <c r="BI20">
        <f t="shared" si="40"/>
        <v>0.54739666649784002</v>
      </c>
      <c r="BJ20">
        <f t="shared" si="41"/>
        <v>1100.01</v>
      </c>
      <c r="BK20">
        <f t="shared" si="42"/>
        <v>925.1907002042135</v>
      </c>
      <c r="BL20">
        <f t="shared" si="43"/>
        <v>0.84107480859647954</v>
      </c>
      <c r="BM20">
        <f t="shared" si="44"/>
        <v>0.19214961719295937</v>
      </c>
      <c r="BN20">
        <v>1600088284</v>
      </c>
      <c r="BO20">
        <v>373.54</v>
      </c>
      <c r="BP20">
        <v>399.94499999999999</v>
      </c>
      <c r="BQ20">
        <v>15.8467</v>
      </c>
      <c r="BR20">
        <v>10.9161</v>
      </c>
      <c r="BS20">
        <v>373.56200000000001</v>
      </c>
      <c r="BT20">
        <v>16.1495</v>
      </c>
      <c r="BU20">
        <v>500.03899999999999</v>
      </c>
      <c r="BV20">
        <v>102.014</v>
      </c>
      <c r="BW20">
        <v>0.100048</v>
      </c>
      <c r="BX20">
        <v>25.995999999999999</v>
      </c>
      <c r="BY20">
        <v>25.2012</v>
      </c>
      <c r="BZ20">
        <v>999.9</v>
      </c>
      <c r="CA20">
        <v>0</v>
      </c>
      <c r="CB20">
        <v>0</v>
      </c>
      <c r="CC20">
        <v>9979.3799999999992</v>
      </c>
      <c r="CD20">
        <v>0</v>
      </c>
      <c r="CE20">
        <v>9.5883400000000005</v>
      </c>
      <c r="CF20">
        <v>-26.405000000000001</v>
      </c>
      <c r="CG20">
        <v>379.55500000000001</v>
      </c>
      <c r="CH20">
        <v>404.35899999999998</v>
      </c>
      <c r="CI20">
        <v>4.93058</v>
      </c>
      <c r="CJ20">
        <v>399.94499999999999</v>
      </c>
      <c r="CK20">
        <v>10.9161</v>
      </c>
      <c r="CL20">
        <v>1.6165799999999999</v>
      </c>
      <c r="CM20">
        <v>1.1135900000000001</v>
      </c>
      <c r="CN20">
        <v>14.117800000000001</v>
      </c>
      <c r="CO20">
        <v>8.4939300000000006</v>
      </c>
      <c r="CP20">
        <v>1100.01</v>
      </c>
      <c r="CQ20">
        <v>0.964009</v>
      </c>
      <c r="CR20">
        <v>3.59907E-2</v>
      </c>
      <c r="CS20">
        <v>0</v>
      </c>
      <c r="CT20">
        <v>943.75300000000004</v>
      </c>
      <c r="CU20">
        <v>4.9998100000000001</v>
      </c>
      <c r="CV20">
        <v>10703.9</v>
      </c>
      <c r="CW20">
        <v>9269.16</v>
      </c>
      <c r="CX20">
        <v>43.625</v>
      </c>
      <c r="CY20">
        <v>45.625</v>
      </c>
      <c r="CZ20">
        <v>44.875</v>
      </c>
      <c r="DA20">
        <v>44.561999999999998</v>
      </c>
      <c r="DB20">
        <v>45.5</v>
      </c>
      <c r="DC20">
        <v>1055.5999999999999</v>
      </c>
      <c r="DD20">
        <v>39.409999999999997</v>
      </c>
      <c r="DE20">
        <v>0</v>
      </c>
      <c r="DF20">
        <v>84.5</v>
      </c>
      <c r="DG20">
        <v>0</v>
      </c>
      <c r="DH20">
        <v>941.54340000000002</v>
      </c>
      <c r="DI20">
        <v>18.002153808266801</v>
      </c>
      <c r="DJ20">
        <v>203.184615031861</v>
      </c>
      <c r="DK20">
        <v>10680.912</v>
      </c>
      <c r="DL20">
        <v>15</v>
      </c>
      <c r="DM20">
        <v>1600088257.5</v>
      </c>
      <c r="DN20" t="s">
        <v>374</v>
      </c>
      <c r="DO20">
        <v>1600088250.5</v>
      </c>
      <c r="DP20">
        <v>1600088257.5</v>
      </c>
      <c r="DQ20">
        <v>4</v>
      </c>
      <c r="DR20">
        <v>-3.9E-2</v>
      </c>
      <c r="DS20">
        <v>3.0000000000000001E-3</v>
      </c>
      <c r="DT20">
        <v>-2.1999999999999999E-2</v>
      </c>
      <c r="DU20">
        <v>-0.30299999999999999</v>
      </c>
      <c r="DV20">
        <v>400</v>
      </c>
      <c r="DW20">
        <v>11</v>
      </c>
      <c r="DX20">
        <v>0.04</v>
      </c>
      <c r="DY20">
        <v>0.02</v>
      </c>
      <c r="DZ20">
        <v>399.99509756097598</v>
      </c>
      <c r="EA20">
        <v>-3.7212543556072201E-3</v>
      </c>
      <c r="EB20">
        <v>2.3533893438878399E-2</v>
      </c>
      <c r="EC20">
        <v>1</v>
      </c>
      <c r="ED20">
        <v>373.537451612903</v>
      </c>
      <c r="EE20">
        <v>4.86290322569237E-2</v>
      </c>
      <c r="EF20">
        <v>1.02857204796596E-2</v>
      </c>
      <c r="EG20">
        <v>1</v>
      </c>
      <c r="EH20">
        <v>10.909280487804899</v>
      </c>
      <c r="EI20">
        <v>3.73923344947623E-2</v>
      </c>
      <c r="EJ20">
        <v>3.6907411848777598E-3</v>
      </c>
      <c r="EK20">
        <v>1</v>
      </c>
      <c r="EL20">
        <v>15.840039024390199</v>
      </c>
      <c r="EM20">
        <v>9.2673867595841994E-2</v>
      </c>
      <c r="EN20">
        <v>2.41028980956473E-2</v>
      </c>
      <c r="EO20">
        <v>1</v>
      </c>
      <c r="EP20">
        <v>4</v>
      </c>
      <c r="EQ20">
        <v>4</v>
      </c>
      <c r="ER20" t="s">
        <v>361</v>
      </c>
      <c r="ES20">
        <v>2.9992299999999998</v>
      </c>
      <c r="ET20">
        <v>2.6942599999999999</v>
      </c>
      <c r="EU20">
        <v>9.6259499999999998E-2</v>
      </c>
      <c r="EV20">
        <v>0.101895</v>
      </c>
      <c r="EW20">
        <v>8.3162799999999995E-2</v>
      </c>
      <c r="EX20">
        <v>6.1776499999999998E-2</v>
      </c>
      <c r="EY20">
        <v>28540.1</v>
      </c>
      <c r="EZ20">
        <v>32097.4</v>
      </c>
      <c r="FA20">
        <v>27590.9</v>
      </c>
      <c r="FB20">
        <v>30938.799999999999</v>
      </c>
      <c r="FC20">
        <v>35459</v>
      </c>
      <c r="FD20">
        <v>39912.800000000003</v>
      </c>
      <c r="FE20">
        <v>40733.599999999999</v>
      </c>
      <c r="FF20">
        <v>45532.2</v>
      </c>
      <c r="FG20">
        <v>1.9520999999999999</v>
      </c>
      <c r="FH20">
        <v>2.01187</v>
      </c>
      <c r="FI20">
        <v>4.3086699999999999E-2</v>
      </c>
      <c r="FJ20">
        <v>0</v>
      </c>
      <c r="FK20">
        <v>24.4941</v>
      </c>
      <c r="FL20">
        <v>999.9</v>
      </c>
      <c r="FM20">
        <v>49.542000000000002</v>
      </c>
      <c r="FN20">
        <v>25.488</v>
      </c>
      <c r="FO20">
        <v>15.898199999999999</v>
      </c>
      <c r="FP20">
        <v>61.970199999999998</v>
      </c>
      <c r="FQ20">
        <v>35.536900000000003</v>
      </c>
      <c r="FR20">
        <v>1</v>
      </c>
      <c r="FS20">
        <v>-2.5264200000000001E-2</v>
      </c>
      <c r="FT20">
        <v>1.5542</v>
      </c>
      <c r="FU20">
        <v>20.1934</v>
      </c>
      <c r="FV20">
        <v>5.2225299999999999</v>
      </c>
      <c r="FW20">
        <v>12.027900000000001</v>
      </c>
      <c r="FX20">
        <v>4.9596499999999999</v>
      </c>
      <c r="FY20">
        <v>3.30105</v>
      </c>
      <c r="FZ20">
        <v>999.9</v>
      </c>
      <c r="GA20">
        <v>9999</v>
      </c>
      <c r="GB20">
        <v>9944.9</v>
      </c>
      <c r="GC20">
        <v>9999</v>
      </c>
      <c r="GD20">
        <v>1.8797299999999999</v>
      </c>
      <c r="GE20">
        <v>1.8766799999999999</v>
      </c>
      <c r="GF20">
        <v>1.8788100000000001</v>
      </c>
      <c r="GG20">
        <v>1.8785099999999999</v>
      </c>
      <c r="GH20">
        <v>1.8800699999999999</v>
      </c>
      <c r="GI20">
        <v>1.873</v>
      </c>
      <c r="GJ20">
        <v>1.8806499999999999</v>
      </c>
      <c r="GK20">
        <v>1.87469</v>
      </c>
      <c r="GL20">
        <v>5</v>
      </c>
      <c r="GM20">
        <v>0</v>
      </c>
      <c r="GN20">
        <v>0</v>
      </c>
      <c r="GO20">
        <v>0</v>
      </c>
      <c r="GP20" t="s">
        <v>362</v>
      </c>
      <c r="GQ20" t="s">
        <v>363</v>
      </c>
      <c r="GR20" t="s">
        <v>364</v>
      </c>
      <c r="GS20" t="s">
        <v>364</v>
      </c>
      <c r="GT20" t="s">
        <v>364</v>
      </c>
      <c r="GU20" t="s">
        <v>364</v>
      </c>
      <c r="GV20">
        <v>0</v>
      </c>
      <c r="GW20">
        <v>100</v>
      </c>
      <c r="GX20">
        <v>100</v>
      </c>
      <c r="GY20">
        <v>-2.1999999999999999E-2</v>
      </c>
      <c r="GZ20">
        <v>-0.30280000000000001</v>
      </c>
      <c r="HA20">
        <v>-2.1599999999978099E-2</v>
      </c>
      <c r="HB20">
        <v>0</v>
      </c>
      <c r="HC20">
        <v>0</v>
      </c>
      <c r="HD20">
        <v>0</v>
      </c>
      <c r="HE20">
        <v>-0.30286999999999997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0.6</v>
      </c>
      <c r="HN20">
        <v>0.4</v>
      </c>
      <c r="HO20">
        <v>2</v>
      </c>
      <c r="HP20">
        <v>492.45</v>
      </c>
      <c r="HQ20">
        <v>515.56700000000001</v>
      </c>
      <c r="HR20">
        <v>23.000399999999999</v>
      </c>
      <c r="HS20">
        <v>27.133900000000001</v>
      </c>
      <c r="HT20">
        <v>30.000299999999999</v>
      </c>
      <c r="HU20">
        <v>27.007100000000001</v>
      </c>
      <c r="HV20">
        <v>27.028600000000001</v>
      </c>
      <c r="HW20">
        <v>20.380700000000001</v>
      </c>
      <c r="HX20">
        <v>100</v>
      </c>
      <c r="HY20">
        <v>0</v>
      </c>
      <c r="HZ20">
        <v>23</v>
      </c>
      <c r="IA20">
        <v>400</v>
      </c>
      <c r="IB20">
        <v>0</v>
      </c>
      <c r="IC20">
        <v>104.90300000000001</v>
      </c>
      <c r="ID20">
        <v>101.715</v>
      </c>
    </row>
    <row r="21" spans="1:238" x14ac:dyDescent="0.35">
      <c r="A21">
        <v>4</v>
      </c>
      <c r="B21">
        <v>1600088374</v>
      </c>
      <c r="C21">
        <v>2113.4000000953702</v>
      </c>
      <c r="D21" t="s">
        <v>375</v>
      </c>
      <c r="E21" t="s">
        <v>376</v>
      </c>
      <c r="F21">
        <v>1600088374</v>
      </c>
      <c r="G21">
        <f t="shared" si="0"/>
        <v>4.0416736241891552E-3</v>
      </c>
      <c r="H21">
        <f t="shared" si="1"/>
        <v>19.962566728687108</v>
      </c>
      <c r="I21">
        <f t="shared" si="2"/>
        <v>374.25897787919337</v>
      </c>
      <c r="J21">
        <f t="shared" si="3"/>
        <v>241.52626203931567</v>
      </c>
      <c r="K21">
        <f t="shared" si="4"/>
        <v>24.663677370105592</v>
      </c>
      <c r="L21">
        <f t="shared" si="5"/>
        <v>38.217801266577595</v>
      </c>
      <c r="M21">
        <f t="shared" si="6"/>
        <v>0.26989699696259667</v>
      </c>
      <c r="N21">
        <f t="shared" si="7"/>
        <v>2.2914167866405788</v>
      </c>
      <c r="O21">
        <f t="shared" si="8"/>
        <v>0.2533979537188823</v>
      </c>
      <c r="P21">
        <f t="shared" si="9"/>
        <v>0.15977197539935808</v>
      </c>
      <c r="Q21">
        <f t="shared" si="10"/>
        <v>145.8478316399312</v>
      </c>
      <c r="R21">
        <f t="shared" si="11"/>
        <v>25.706458709702012</v>
      </c>
      <c r="S21">
        <f t="shared" si="12"/>
        <v>25.0976</v>
      </c>
      <c r="T21">
        <f t="shared" si="13"/>
        <v>3.1982266798558796</v>
      </c>
      <c r="U21">
        <f t="shared" si="14"/>
        <v>47.801121621150706</v>
      </c>
      <c r="V21">
        <f t="shared" si="15"/>
        <v>1.6078152202310001</v>
      </c>
      <c r="W21">
        <f t="shared" si="16"/>
        <v>3.3635512425289731</v>
      </c>
      <c r="X21">
        <f t="shared" si="17"/>
        <v>1.5904114596248795</v>
      </c>
      <c r="Y21">
        <f t="shared" si="18"/>
        <v>-178.23780682674175</v>
      </c>
      <c r="Z21">
        <f t="shared" si="19"/>
        <v>104.8440372108202</v>
      </c>
      <c r="AA21">
        <f t="shared" si="20"/>
        <v>9.7292763771120967</v>
      </c>
      <c r="AB21">
        <f t="shared" si="21"/>
        <v>82.183338401121745</v>
      </c>
      <c r="AC21">
        <v>25</v>
      </c>
      <c r="AD21">
        <v>5</v>
      </c>
      <c r="AE21">
        <f t="shared" si="22"/>
        <v>1.0009243931487639</v>
      </c>
      <c r="AF21">
        <f t="shared" si="23"/>
        <v>9.2439314876391343E-2</v>
      </c>
      <c r="AG21">
        <f t="shared" si="24"/>
        <v>54139.539788192465</v>
      </c>
      <c r="AH21" t="s">
        <v>360</v>
      </c>
      <c r="AI21">
        <v>10245.6</v>
      </c>
      <c r="AJ21">
        <v>826.2</v>
      </c>
      <c r="AK21">
        <v>3638.77</v>
      </c>
      <c r="AL21">
        <f t="shared" si="25"/>
        <v>2812.5699999999997</v>
      </c>
      <c r="AM21">
        <f t="shared" si="26"/>
        <v>0.77294525347851051</v>
      </c>
      <c r="AN21">
        <v>-1.2081564832866201</v>
      </c>
      <c r="AO21" t="s">
        <v>377</v>
      </c>
      <c r="AP21">
        <v>10223</v>
      </c>
      <c r="AQ21">
        <v>986.08376923076901</v>
      </c>
      <c r="AR21">
        <v>1714.02</v>
      </c>
      <c r="AS21">
        <f t="shared" si="27"/>
        <v>0.42469529571955456</v>
      </c>
      <c r="AT21">
        <v>0.5</v>
      </c>
      <c r="AU21">
        <f t="shared" si="28"/>
        <v>757.15786974784328</v>
      </c>
      <c r="AV21">
        <f t="shared" si="29"/>
        <v>19.962566728687108</v>
      </c>
      <c r="AW21">
        <f t="shared" si="30"/>
        <v>160.78069269947414</v>
      </c>
      <c r="AX21">
        <f t="shared" si="31"/>
        <v>0.60232085973325855</v>
      </c>
      <c r="AY21">
        <f t="shared" si="32"/>
        <v>2.7960778138678297E-2</v>
      </c>
      <c r="AZ21">
        <f t="shared" si="33"/>
        <v>1.1229448897912511</v>
      </c>
      <c r="BA21" t="s">
        <v>378</v>
      </c>
      <c r="BB21">
        <v>681.63</v>
      </c>
      <c r="BC21">
        <f t="shared" si="34"/>
        <v>1032.3899999999999</v>
      </c>
      <c r="BD21">
        <f t="shared" si="35"/>
        <v>0.70509810320637656</v>
      </c>
      <c r="BE21">
        <f t="shared" si="36"/>
        <v>0.65088227138383714</v>
      </c>
      <c r="BF21">
        <f t="shared" si="37"/>
        <v>0.81991420644863944</v>
      </c>
      <c r="BG21">
        <f t="shared" si="38"/>
        <v>0.68433852313009103</v>
      </c>
      <c r="BH21">
        <f t="shared" si="39"/>
        <v>0.48739877390283454</v>
      </c>
      <c r="BI21">
        <f t="shared" si="40"/>
        <v>0.51260122609716552</v>
      </c>
      <c r="BJ21">
        <f t="shared" si="41"/>
        <v>899.97199999999998</v>
      </c>
      <c r="BK21">
        <f t="shared" si="42"/>
        <v>757.15786974784328</v>
      </c>
      <c r="BL21">
        <f t="shared" si="43"/>
        <v>0.84131269611481618</v>
      </c>
      <c r="BM21">
        <f t="shared" si="44"/>
        <v>0.19262539222963235</v>
      </c>
      <c r="BN21">
        <v>1600088374</v>
      </c>
      <c r="BO21">
        <v>374.25900000000001</v>
      </c>
      <c r="BP21">
        <v>400.01</v>
      </c>
      <c r="BQ21">
        <v>15.744999999999999</v>
      </c>
      <c r="BR21">
        <v>10.975300000000001</v>
      </c>
      <c r="BS21">
        <v>374.262</v>
      </c>
      <c r="BT21">
        <v>16.044699999999999</v>
      </c>
      <c r="BU21">
        <v>499.94400000000002</v>
      </c>
      <c r="BV21">
        <v>102.01600000000001</v>
      </c>
      <c r="BW21">
        <v>9.9923799999999993E-2</v>
      </c>
      <c r="BX21">
        <v>25.946300000000001</v>
      </c>
      <c r="BY21">
        <v>25.0976</v>
      </c>
      <c r="BZ21">
        <v>999.9</v>
      </c>
      <c r="CA21">
        <v>0</v>
      </c>
      <c r="CB21">
        <v>0</v>
      </c>
      <c r="CC21">
        <v>10001.200000000001</v>
      </c>
      <c r="CD21">
        <v>0</v>
      </c>
      <c r="CE21">
        <v>9.5883400000000005</v>
      </c>
      <c r="CF21">
        <v>-25.751000000000001</v>
      </c>
      <c r="CG21">
        <v>380.24599999999998</v>
      </c>
      <c r="CH21">
        <v>404.44900000000001</v>
      </c>
      <c r="CI21">
        <v>4.7697099999999999</v>
      </c>
      <c r="CJ21">
        <v>400.01</v>
      </c>
      <c r="CK21">
        <v>10.975300000000001</v>
      </c>
      <c r="CL21">
        <v>1.6062399999999999</v>
      </c>
      <c r="CM21">
        <v>1.1196600000000001</v>
      </c>
      <c r="CN21">
        <v>14.018800000000001</v>
      </c>
      <c r="CO21">
        <v>8.57409</v>
      </c>
      <c r="CP21">
        <v>899.97199999999998</v>
      </c>
      <c r="CQ21">
        <v>0.95600399999999996</v>
      </c>
      <c r="CR21">
        <v>4.3996100000000003E-2</v>
      </c>
      <c r="CS21">
        <v>0</v>
      </c>
      <c r="CT21">
        <v>988.61699999999996</v>
      </c>
      <c r="CU21">
        <v>4.9998100000000001</v>
      </c>
      <c r="CV21">
        <v>9174.17</v>
      </c>
      <c r="CW21">
        <v>7558.88</v>
      </c>
      <c r="CX21">
        <v>43.5</v>
      </c>
      <c r="CY21">
        <v>45.686999999999998</v>
      </c>
      <c r="CZ21">
        <v>44.875</v>
      </c>
      <c r="DA21">
        <v>44.625</v>
      </c>
      <c r="DB21">
        <v>45.436999999999998</v>
      </c>
      <c r="DC21">
        <v>855.6</v>
      </c>
      <c r="DD21">
        <v>39.380000000000003</v>
      </c>
      <c r="DE21">
        <v>0</v>
      </c>
      <c r="DF21">
        <v>89.400000095367403</v>
      </c>
      <c r="DG21">
        <v>0</v>
      </c>
      <c r="DH21">
        <v>986.08376923076901</v>
      </c>
      <c r="DI21">
        <v>20.5845469775191</v>
      </c>
      <c r="DJ21">
        <v>190.12512798927699</v>
      </c>
      <c r="DK21">
        <v>9152.0746153846194</v>
      </c>
      <c r="DL21">
        <v>15</v>
      </c>
      <c r="DM21">
        <v>1600088348</v>
      </c>
      <c r="DN21" t="s">
        <v>379</v>
      </c>
      <c r="DO21">
        <v>1600088335.5</v>
      </c>
      <c r="DP21">
        <v>1600088348</v>
      </c>
      <c r="DQ21">
        <v>5</v>
      </c>
      <c r="DR21">
        <v>1.9E-2</v>
      </c>
      <c r="DS21">
        <v>3.0000000000000001E-3</v>
      </c>
      <c r="DT21">
        <v>-3.0000000000000001E-3</v>
      </c>
      <c r="DU21">
        <v>-0.3</v>
      </c>
      <c r="DV21">
        <v>400</v>
      </c>
      <c r="DW21">
        <v>11</v>
      </c>
      <c r="DX21">
        <v>0.04</v>
      </c>
      <c r="DY21">
        <v>0.02</v>
      </c>
      <c r="DZ21">
        <v>399.98317073170699</v>
      </c>
      <c r="EA21">
        <v>8.1742160281757497E-3</v>
      </c>
      <c r="EB21">
        <v>3.0491024220267199E-2</v>
      </c>
      <c r="EC21">
        <v>1</v>
      </c>
      <c r="ED21">
        <v>374.228322580645</v>
      </c>
      <c r="EE21">
        <v>-2.8693548387229401E-2</v>
      </c>
      <c r="EF21">
        <v>8.5699666757923301E-3</v>
      </c>
      <c r="EG21">
        <v>1</v>
      </c>
      <c r="EH21">
        <v>10.967775609756099</v>
      </c>
      <c r="EI21">
        <v>3.4789547038332903E-2</v>
      </c>
      <c r="EJ21">
        <v>3.4367299040039701E-3</v>
      </c>
      <c r="EK21">
        <v>1</v>
      </c>
      <c r="EL21">
        <v>15.7262243902439</v>
      </c>
      <c r="EM21">
        <v>0.35479233449477099</v>
      </c>
      <c r="EN21">
        <v>0.107572015085273</v>
      </c>
      <c r="EO21">
        <v>1</v>
      </c>
      <c r="EP21">
        <v>4</v>
      </c>
      <c r="EQ21">
        <v>4</v>
      </c>
      <c r="ER21" t="s">
        <v>361</v>
      </c>
      <c r="ES21">
        <v>2.9989699999999999</v>
      </c>
      <c r="ET21">
        <v>2.6941299999999999</v>
      </c>
      <c r="EU21">
        <v>9.6384200000000003E-2</v>
      </c>
      <c r="EV21">
        <v>0.101892</v>
      </c>
      <c r="EW21">
        <v>8.2751199999999997E-2</v>
      </c>
      <c r="EX21">
        <v>6.2022099999999997E-2</v>
      </c>
      <c r="EY21">
        <v>28531.8</v>
      </c>
      <c r="EZ21">
        <v>32092</v>
      </c>
      <c r="FA21">
        <v>27587</v>
      </c>
      <c r="FB21">
        <v>30933.7</v>
      </c>
      <c r="FC21">
        <v>35470.699999999997</v>
      </c>
      <c r="FD21">
        <v>39896.1</v>
      </c>
      <c r="FE21">
        <v>40728.6</v>
      </c>
      <c r="FF21">
        <v>45525.2</v>
      </c>
      <c r="FG21">
        <v>1.9508000000000001</v>
      </c>
      <c r="FH21">
        <v>2.0104700000000002</v>
      </c>
      <c r="FI21">
        <v>3.7394499999999997E-2</v>
      </c>
      <c r="FJ21">
        <v>0</v>
      </c>
      <c r="FK21">
        <v>24.483799999999999</v>
      </c>
      <c r="FL21">
        <v>999.9</v>
      </c>
      <c r="FM21">
        <v>49.445</v>
      </c>
      <c r="FN21">
        <v>25.559000000000001</v>
      </c>
      <c r="FO21">
        <v>15.932700000000001</v>
      </c>
      <c r="FP21">
        <v>62.030200000000001</v>
      </c>
      <c r="FQ21">
        <v>35.640999999999998</v>
      </c>
      <c r="FR21">
        <v>1</v>
      </c>
      <c r="FS21">
        <v>-1.8630600000000001E-2</v>
      </c>
      <c r="FT21">
        <v>1.5657300000000001</v>
      </c>
      <c r="FU21">
        <v>20.194700000000001</v>
      </c>
      <c r="FV21">
        <v>5.2232799999999999</v>
      </c>
      <c r="FW21">
        <v>12.027900000000001</v>
      </c>
      <c r="FX21">
        <v>4.9597499999999997</v>
      </c>
      <c r="FY21">
        <v>3.3010000000000002</v>
      </c>
      <c r="FZ21">
        <v>999.9</v>
      </c>
      <c r="GA21">
        <v>9999</v>
      </c>
      <c r="GB21">
        <v>9946.7999999999993</v>
      </c>
      <c r="GC21">
        <v>9999</v>
      </c>
      <c r="GD21">
        <v>1.8797299999999999</v>
      </c>
      <c r="GE21">
        <v>1.8766799999999999</v>
      </c>
      <c r="GF21">
        <v>1.8788100000000001</v>
      </c>
      <c r="GG21">
        <v>1.8785099999999999</v>
      </c>
      <c r="GH21">
        <v>1.8800699999999999</v>
      </c>
      <c r="GI21">
        <v>1.87297</v>
      </c>
      <c r="GJ21">
        <v>1.8806499999999999</v>
      </c>
      <c r="GK21">
        <v>1.87469</v>
      </c>
      <c r="GL21">
        <v>5</v>
      </c>
      <c r="GM21">
        <v>0</v>
      </c>
      <c r="GN21">
        <v>0</v>
      </c>
      <c r="GO21">
        <v>0</v>
      </c>
      <c r="GP21" t="s">
        <v>362</v>
      </c>
      <c r="GQ21" t="s">
        <v>363</v>
      </c>
      <c r="GR21" t="s">
        <v>364</v>
      </c>
      <c r="GS21" t="s">
        <v>364</v>
      </c>
      <c r="GT21" t="s">
        <v>364</v>
      </c>
      <c r="GU21" t="s">
        <v>364</v>
      </c>
      <c r="GV21">
        <v>0</v>
      </c>
      <c r="GW21">
        <v>100</v>
      </c>
      <c r="GX21">
        <v>100</v>
      </c>
      <c r="GY21">
        <v>-3.0000000000000001E-3</v>
      </c>
      <c r="GZ21">
        <v>-0.29970000000000002</v>
      </c>
      <c r="HA21">
        <v>-3.0999999999607999E-3</v>
      </c>
      <c r="HB21">
        <v>0</v>
      </c>
      <c r="HC21">
        <v>0</v>
      </c>
      <c r="HD21">
        <v>0</v>
      </c>
      <c r="HE21">
        <v>-0.29964285714285799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0.6</v>
      </c>
      <c r="HN21">
        <v>0.4</v>
      </c>
      <c r="HO21">
        <v>2</v>
      </c>
      <c r="HP21">
        <v>492.23500000000001</v>
      </c>
      <c r="HQ21">
        <v>515.28399999999999</v>
      </c>
      <c r="HR21">
        <v>23</v>
      </c>
      <c r="HS21">
        <v>27.198399999999999</v>
      </c>
      <c r="HT21">
        <v>30.000499999999999</v>
      </c>
      <c r="HU21">
        <v>27.077999999999999</v>
      </c>
      <c r="HV21">
        <v>27.0991</v>
      </c>
      <c r="HW21">
        <v>20.385000000000002</v>
      </c>
      <c r="HX21">
        <v>100</v>
      </c>
      <c r="HY21">
        <v>0</v>
      </c>
      <c r="HZ21">
        <v>23</v>
      </c>
      <c r="IA21">
        <v>400</v>
      </c>
      <c r="IB21">
        <v>0</v>
      </c>
      <c r="IC21">
        <v>104.889</v>
      </c>
      <c r="ID21">
        <v>101.699</v>
      </c>
    </row>
    <row r="22" spans="1:238" x14ac:dyDescent="0.35">
      <c r="A22">
        <v>5</v>
      </c>
      <c r="B22">
        <v>1600088460.0999999</v>
      </c>
      <c r="C22">
        <v>2199.5</v>
      </c>
      <c r="D22" t="s">
        <v>380</v>
      </c>
      <c r="E22" t="s">
        <v>381</v>
      </c>
      <c r="F22">
        <v>1600088460.0999999</v>
      </c>
      <c r="G22">
        <f t="shared" si="0"/>
        <v>3.8894603273840105E-3</v>
      </c>
      <c r="H22">
        <f t="shared" si="1"/>
        <v>18.912896654121738</v>
      </c>
      <c r="I22">
        <f t="shared" si="2"/>
        <v>375.55397901021212</v>
      </c>
      <c r="J22">
        <f t="shared" si="3"/>
        <v>245.20465832244369</v>
      </c>
      <c r="K22">
        <f t="shared" si="4"/>
        <v>25.039058261223332</v>
      </c>
      <c r="L22">
        <f t="shared" si="5"/>
        <v>38.349670944282529</v>
      </c>
      <c r="M22">
        <f t="shared" si="6"/>
        <v>0.26026484711332837</v>
      </c>
      <c r="N22">
        <f t="shared" si="7"/>
        <v>2.2900571379598338</v>
      </c>
      <c r="O22">
        <f t="shared" si="8"/>
        <v>0.24487788021821058</v>
      </c>
      <c r="P22">
        <f t="shared" si="9"/>
        <v>0.15435527085491682</v>
      </c>
      <c r="Q22">
        <f t="shared" si="10"/>
        <v>113.96193930115452</v>
      </c>
      <c r="R22">
        <f t="shared" si="11"/>
        <v>25.465204148022547</v>
      </c>
      <c r="S22">
        <f t="shared" si="12"/>
        <v>24.995999999999999</v>
      </c>
      <c r="T22">
        <f t="shared" si="13"/>
        <v>3.1789193910342792</v>
      </c>
      <c r="U22">
        <f t="shared" si="14"/>
        <v>47.571066369386145</v>
      </c>
      <c r="V22">
        <f t="shared" si="15"/>
        <v>1.59491277957748</v>
      </c>
      <c r="W22">
        <f t="shared" si="16"/>
        <v>3.3526950335590318</v>
      </c>
      <c r="X22">
        <f t="shared" si="17"/>
        <v>1.5840066114567992</v>
      </c>
      <c r="Y22">
        <f t="shared" si="18"/>
        <v>-171.52520043763485</v>
      </c>
      <c r="Z22">
        <f t="shared" si="19"/>
        <v>110.58451966970843</v>
      </c>
      <c r="AA22">
        <f t="shared" si="20"/>
        <v>10.26001758044818</v>
      </c>
      <c r="AB22">
        <f t="shared" si="21"/>
        <v>63.28127611367627</v>
      </c>
      <c r="AC22">
        <v>25</v>
      </c>
      <c r="AD22">
        <v>5</v>
      </c>
      <c r="AE22">
        <f t="shared" si="22"/>
        <v>1.0009250057862586</v>
      </c>
      <c r="AF22">
        <f t="shared" si="23"/>
        <v>9.2500578625864804E-2</v>
      </c>
      <c r="AG22">
        <f t="shared" si="24"/>
        <v>54103.715925641998</v>
      </c>
      <c r="AH22" t="s">
        <v>360</v>
      </c>
      <c r="AI22">
        <v>10245.6</v>
      </c>
      <c r="AJ22">
        <v>826.2</v>
      </c>
      <c r="AK22">
        <v>3638.77</v>
      </c>
      <c r="AL22">
        <f t="shared" si="25"/>
        <v>2812.5699999999997</v>
      </c>
      <c r="AM22">
        <f t="shared" si="26"/>
        <v>0.77294525347851051</v>
      </c>
      <c r="AN22">
        <v>-1.2081564832866201</v>
      </c>
      <c r="AO22" t="s">
        <v>382</v>
      </c>
      <c r="AP22">
        <v>10227.5</v>
      </c>
      <c r="AQ22">
        <v>1042.1415999999999</v>
      </c>
      <c r="AR22">
        <v>2068.25</v>
      </c>
      <c r="AS22">
        <f t="shared" si="27"/>
        <v>0.4961239695394658</v>
      </c>
      <c r="AT22">
        <v>0.5</v>
      </c>
      <c r="AU22">
        <f t="shared" si="28"/>
        <v>589.26616673716387</v>
      </c>
      <c r="AV22">
        <f t="shared" si="29"/>
        <v>18.912896654121738</v>
      </c>
      <c r="AW22">
        <f t="shared" si="30"/>
        <v>146.17453487847322</v>
      </c>
      <c r="AX22">
        <f t="shared" si="31"/>
        <v>0.65245980901728517</v>
      </c>
      <c r="AY22">
        <f t="shared" si="32"/>
        <v>3.4145950121014068E-2</v>
      </c>
      <c r="AZ22">
        <f t="shared" si="33"/>
        <v>0.75934727426568349</v>
      </c>
      <c r="BA22" t="s">
        <v>383</v>
      </c>
      <c r="BB22">
        <v>718.8</v>
      </c>
      <c r="BC22">
        <f t="shared" si="34"/>
        <v>1349.45</v>
      </c>
      <c r="BD22">
        <f t="shared" si="35"/>
        <v>0.76039008484938309</v>
      </c>
      <c r="BE22">
        <f t="shared" si="36"/>
        <v>0.53785484097439351</v>
      </c>
      <c r="BF22">
        <f t="shared" si="37"/>
        <v>0.82614097661124763</v>
      </c>
      <c r="BG22">
        <f t="shared" si="38"/>
        <v>0.55839321332446845</v>
      </c>
      <c r="BH22">
        <f t="shared" si="39"/>
        <v>0.52446653409645727</v>
      </c>
      <c r="BI22">
        <f t="shared" si="40"/>
        <v>0.47553346590354273</v>
      </c>
      <c r="BJ22">
        <f t="shared" si="41"/>
        <v>700.09199999999998</v>
      </c>
      <c r="BK22">
        <f t="shared" si="42"/>
        <v>589.26616673716387</v>
      </c>
      <c r="BL22">
        <f t="shared" si="43"/>
        <v>0.84169818643430283</v>
      </c>
      <c r="BM22">
        <f t="shared" si="44"/>
        <v>0.1933963728686057</v>
      </c>
      <c r="BN22">
        <v>1600088460.0999999</v>
      </c>
      <c r="BO22">
        <v>375.55399999999997</v>
      </c>
      <c r="BP22">
        <v>399.97899999999998</v>
      </c>
      <c r="BQ22">
        <v>15.6188</v>
      </c>
      <c r="BR22">
        <v>11.0291</v>
      </c>
      <c r="BS22">
        <v>375.553</v>
      </c>
      <c r="BT22">
        <v>15.918900000000001</v>
      </c>
      <c r="BU22">
        <v>500.048</v>
      </c>
      <c r="BV22">
        <v>102.015</v>
      </c>
      <c r="BW22">
        <v>9.9937100000000001E-2</v>
      </c>
      <c r="BX22">
        <v>25.8917</v>
      </c>
      <c r="BY22">
        <v>24.995999999999999</v>
      </c>
      <c r="BZ22">
        <v>999.9</v>
      </c>
      <c r="CA22">
        <v>0</v>
      </c>
      <c r="CB22">
        <v>0</v>
      </c>
      <c r="CC22">
        <v>9992.5</v>
      </c>
      <c r="CD22">
        <v>0</v>
      </c>
      <c r="CE22">
        <v>9.5537100000000006</v>
      </c>
      <c r="CF22">
        <v>-24.425599999999999</v>
      </c>
      <c r="CG22">
        <v>381.51299999999998</v>
      </c>
      <c r="CH22">
        <v>404.44</v>
      </c>
      <c r="CI22">
        <v>4.5896800000000004</v>
      </c>
      <c r="CJ22">
        <v>399.97899999999998</v>
      </c>
      <c r="CK22">
        <v>11.0291</v>
      </c>
      <c r="CL22">
        <v>1.59335</v>
      </c>
      <c r="CM22">
        <v>1.12513</v>
      </c>
      <c r="CN22">
        <v>13.894600000000001</v>
      </c>
      <c r="CO22">
        <v>8.6461900000000007</v>
      </c>
      <c r="CP22">
        <v>700.09199999999998</v>
      </c>
      <c r="CQ22">
        <v>0.94299200000000005</v>
      </c>
      <c r="CR22">
        <v>5.7007799999999997E-2</v>
      </c>
      <c r="CS22">
        <v>0</v>
      </c>
      <c r="CT22">
        <v>1045.4100000000001</v>
      </c>
      <c r="CU22">
        <v>4.9998100000000001</v>
      </c>
      <c r="CV22">
        <v>7543.53</v>
      </c>
      <c r="CW22">
        <v>5849.27</v>
      </c>
      <c r="CX22">
        <v>43.25</v>
      </c>
      <c r="CY22">
        <v>45.686999999999998</v>
      </c>
      <c r="CZ22">
        <v>44.811999999999998</v>
      </c>
      <c r="DA22">
        <v>44.686999999999998</v>
      </c>
      <c r="DB22">
        <v>45.25</v>
      </c>
      <c r="DC22">
        <v>655.47</v>
      </c>
      <c r="DD22">
        <v>39.630000000000003</v>
      </c>
      <c r="DE22">
        <v>0</v>
      </c>
      <c r="DF22">
        <v>85.300000190734906</v>
      </c>
      <c r="DG22">
        <v>0</v>
      </c>
      <c r="DH22">
        <v>1042.1415999999999</v>
      </c>
      <c r="DI22">
        <v>27.3538461114426</v>
      </c>
      <c r="DJ22">
        <v>187.453845798092</v>
      </c>
      <c r="DK22">
        <v>7520.6931999999997</v>
      </c>
      <c r="DL22">
        <v>15</v>
      </c>
      <c r="DM22">
        <v>1600088433.0999999</v>
      </c>
      <c r="DN22" t="s">
        <v>384</v>
      </c>
      <c r="DO22">
        <v>1600088424.0999999</v>
      </c>
      <c r="DP22">
        <v>1600088433.0999999</v>
      </c>
      <c r="DQ22">
        <v>6</v>
      </c>
      <c r="DR22">
        <v>4.0000000000000001E-3</v>
      </c>
      <c r="DS22">
        <v>0</v>
      </c>
      <c r="DT22">
        <v>0</v>
      </c>
      <c r="DU22">
        <v>-0.3</v>
      </c>
      <c r="DV22">
        <v>400</v>
      </c>
      <c r="DW22">
        <v>11</v>
      </c>
      <c r="DX22">
        <v>0.04</v>
      </c>
      <c r="DY22">
        <v>0.02</v>
      </c>
      <c r="DZ22">
        <v>399.97910000000002</v>
      </c>
      <c r="EA22">
        <v>-9.4536585366795295E-2</v>
      </c>
      <c r="EB22">
        <v>1.9196093352553099E-2</v>
      </c>
      <c r="EC22">
        <v>1</v>
      </c>
      <c r="ED22">
        <v>375.52506666666699</v>
      </c>
      <c r="EE22">
        <v>0.241761957731497</v>
      </c>
      <c r="EF22">
        <v>1.9269895923146901E-2</v>
      </c>
      <c r="EG22">
        <v>1</v>
      </c>
      <c r="EH22">
        <v>11.0225075</v>
      </c>
      <c r="EI22">
        <v>3.5262664165091398E-2</v>
      </c>
      <c r="EJ22">
        <v>3.4325200290748902E-3</v>
      </c>
      <c r="EK22">
        <v>1</v>
      </c>
      <c r="EL22">
        <v>15.62509</v>
      </c>
      <c r="EM22">
        <v>-3.01846153845922E-2</v>
      </c>
      <c r="EN22">
        <v>3.3651745868527902E-3</v>
      </c>
      <c r="EO22">
        <v>1</v>
      </c>
      <c r="EP22">
        <v>4</v>
      </c>
      <c r="EQ22">
        <v>4</v>
      </c>
      <c r="ER22" t="s">
        <v>361</v>
      </c>
      <c r="ES22">
        <v>2.9992100000000002</v>
      </c>
      <c r="ET22">
        <v>2.69415</v>
      </c>
      <c r="EU22">
        <v>9.6624799999999997E-2</v>
      </c>
      <c r="EV22">
        <v>0.101867</v>
      </c>
      <c r="EW22">
        <v>8.2256599999999999E-2</v>
      </c>
      <c r="EX22">
        <v>6.2242100000000002E-2</v>
      </c>
      <c r="EY22">
        <v>28520.1</v>
      </c>
      <c r="EZ22">
        <v>32087.3</v>
      </c>
      <c r="FA22">
        <v>27583.200000000001</v>
      </c>
      <c r="FB22">
        <v>30928.6</v>
      </c>
      <c r="FC22">
        <v>35485.9</v>
      </c>
      <c r="FD22">
        <v>39880.400000000001</v>
      </c>
      <c r="FE22">
        <v>40724.1</v>
      </c>
      <c r="FF22">
        <v>45518.1</v>
      </c>
      <c r="FG22">
        <v>1.9504699999999999</v>
      </c>
      <c r="FH22">
        <v>2.0087700000000002</v>
      </c>
      <c r="FI22">
        <v>3.1452599999999997E-2</v>
      </c>
      <c r="FJ22">
        <v>0</v>
      </c>
      <c r="FK22">
        <v>24.479700000000001</v>
      </c>
      <c r="FL22">
        <v>999.9</v>
      </c>
      <c r="FM22">
        <v>49.347000000000001</v>
      </c>
      <c r="FN22">
        <v>25.67</v>
      </c>
      <c r="FO22">
        <v>16.0075</v>
      </c>
      <c r="FP22">
        <v>61.830199999999998</v>
      </c>
      <c r="FQ22">
        <v>35.524799999999999</v>
      </c>
      <c r="FR22">
        <v>1</v>
      </c>
      <c r="FS22">
        <v>-1.19334E-2</v>
      </c>
      <c r="FT22">
        <v>1.5668599999999999</v>
      </c>
      <c r="FU22">
        <v>20.196200000000001</v>
      </c>
      <c r="FV22">
        <v>5.2229799999999997</v>
      </c>
      <c r="FW22">
        <v>12.027900000000001</v>
      </c>
      <c r="FX22">
        <v>4.9598000000000004</v>
      </c>
      <c r="FY22">
        <v>3.3010000000000002</v>
      </c>
      <c r="FZ22">
        <v>999.9</v>
      </c>
      <c r="GA22">
        <v>9999</v>
      </c>
      <c r="GB22">
        <v>9948.5</v>
      </c>
      <c r="GC22">
        <v>9999</v>
      </c>
      <c r="GD22">
        <v>1.8797299999999999</v>
      </c>
      <c r="GE22">
        <v>1.8766799999999999</v>
      </c>
      <c r="GF22">
        <v>1.8788100000000001</v>
      </c>
      <c r="GG22">
        <v>1.8785099999999999</v>
      </c>
      <c r="GH22">
        <v>1.8800699999999999</v>
      </c>
      <c r="GI22">
        <v>1.87293</v>
      </c>
      <c r="GJ22">
        <v>1.8806499999999999</v>
      </c>
      <c r="GK22">
        <v>1.87469</v>
      </c>
      <c r="GL22">
        <v>5</v>
      </c>
      <c r="GM22">
        <v>0</v>
      </c>
      <c r="GN22">
        <v>0</v>
      </c>
      <c r="GO22">
        <v>0</v>
      </c>
      <c r="GP22" t="s">
        <v>362</v>
      </c>
      <c r="GQ22" t="s">
        <v>363</v>
      </c>
      <c r="GR22" t="s">
        <v>364</v>
      </c>
      <c r="GS22" t="s">
        <v>364</v>
      </c>
      <c r="GT22" t="s">
        <v>364</v>
      </c>
      <c r="GU22" t="s">
        <v>364</v>
      </c>
      <c r="GV22">
        <v>0</v>
      </c>
      <c r="GW22">
        <v>100</v>
      </c>
      <c r="GX22">
        <v>100</v>
      </c>
      <c r="GY22">
        <v>1E-3</v>
      </c>
      <c r="GZ22">
        <v>-0.30009999999999998</v>
      </c>
      <c r="HA22">
        <v>4.5000000000072798E-4</v>
      </c>
      <c r="HB22">
        <v>0</v>
      </c>
      <c r="HC22">
        <v>0</v>
      </c>
      <c r="HD22">
        <v>0</v>
      </c>
      <c r="HE22">
        <v>-0.30004999999999898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0.6</v>
      </c>
      <c r="HN22">
        <v>0.5</v>
      </c>
      <c r="HO22">
        <v>2</v>
      </c>
      <c r="HP22">
        <v>492.65199999999999</v>
      </c>
      <c r="HQ22">
        <v>514.79</v>
      </c>
      <c r="HR22">
        <v>22.9998</v>
      </c>
      <c r="HS22">
        <v>27.267600000000002</v>
      </c>
      <c r="HT22">
        <v>30.000399999999999</v>
      </c>
      <c r="HU22">
        <v>27.148099999999999</v>
      </c>
      <c r="HV22">
        <v>27.1694</v>
      </c>
      <c r="HW22">
        <v>20.389099999999999</v>
      </c>
      <c r="HX22">
        <v>100</v>
      </c>
      <c r="HY22">
        <v>0</v>
      </c>
      <c r="HZ22">
        <v>23</v>
      </c>
      <c r="IA22">
        <v>400</v>
      </c>
      <c r="IB22">
        <v>0</v>
      </c>
      <c r="IC22">
        <v>104.876</v>
      </c>
      <c r="ID22">
        <v>101.68300000000001</v>
      </c>
    </row>
    <row r="23" spans="1:238" x14ac:dyDescent="0.35">
      <c r="A23">
        <v>6</v>
      </c>
      <c r="B23">
        <v>1600088545.0999999</v>
      </c>
      <c r="C23">
        <v>2284.5</v>
      </c>
      <c r="D23" t="s">
        <v>385</v>
      </c>
      <c r="E23" t="s">
        <v>386</v>
      </c>
      <c r="F23">
        <v>1600088545.0999999</v>
      </c>
      <c r="G23">
        <f t="shared" si="0"/>
        <v>3.7395706274514222E-3</v>
      </c>
      <c r="H23">
        <f t="shared" si="1"/>
        <v>17.435193634386422</v>
      </c>
      <c r="I23">
        <f t="shared" si="2"/>
        <v>377.41198066503443</v>
      </c>
      <c r="J23">
        <f t="shared" si="3"/>
        <v>252.25686957102602</v>
      </c>
      <c r="K23">
        <f t="shared" si="4"/>
        <v>25.758467844278176</v>
      </c>
      <c r="L23">
        <f t="shared" si="5"/>
        <v>38.538313682150893</v>
      </c>
      <c r="M23">
        <f t="shared" si="6"/>
        <v>0.25026310766115317</v>
      </c>
      <c r="N23">
        <f t="shared" si="7"/>
        <v>2.2904939601743495</v>
      </c>
      <c r="O23">
        <f t="shared" si="8"/>
        <v>0.2360038072422071</v>
      </c>
      <c r="P23">
        <f t="shared" si="9"/>
        <v>0.1487157738934676</v>
      </c>
      <c r="Q23">
        <f t="shared" si="10"/>
        <v>90.023312379038444</v>
      </c>
      <c r="R23">
        <f t="shared" si="11"/>
        <v>25.28148496307298</v>
      </c>
      <c r="S23">
        <f t="shared" si="12"/>
        <v>24.910599999999999</v>
      </c>
      <c r="T23">
        <f t="shared" si="13"/>
        <v>3.1627694941503637</v>
      </c>
      <c r="U23">
        <f t="shared" si="14"/>
        <v>47.351762132099864</v>
      </c>
      <c r="V23">
        <f t="shared" si="15"/>
        <v>1.5823590688891003</v>
      </c>
      <c r="W23">
        <f t="shared" si="16"/>
        <v>3.341711052853122</v>
      </c>
      <c r="X23">
        <f t="shared" si="17"/>
        <v>1.5804104252612634</v>
      </c>
      <c r="Y23">
        <f t="shared" si="18"/>
        <v>-164.91506467060771</v>
      </c>
      <c r="Z23">
        <f t="shared" si="19"/>
        <v>114.31016667961754</v>
      </c>
      <c r="AA23">
        <f t="shared" si="20"/>
        <v>10.596159520129371</v>
      </c>
      <c r="AB23">
        <f t="shared" si="21"/>
        <v>50.014573908177653</v>
      </c>
      <c r="AC23">
        <v>25</v>
      </c>
      <c r="AD23">
        <v>5</v>
      </c>
      <c r="AE23">
        <f t="shared" si="22"/>
        <v>1.000924584216482</v>
      </c>
      <c r="AF23">
        <f t="shared" si="23"/>
        <v>9.2458421648200506E-2</v>
      </c>
      <c r="AG23">
        <f t="shared" si="24"/>
        <v>54128.362044993242</v>
      </c>
      <c r="AH23" t="s">
        <v>360</v>
      </c>
      <c r="AI23">
        <v>10245.6</v>
      </c>
      <c r="AJ23">
        <v>826.2</v>
      </c>
      <c r="AK23">
        <v>3638.77</v>
      </c>
      <c r="AL23">
        <f t="shared" si="25"/>
        <v>2812.5699999999997</v>
      </c>
      <c r="AM23">
        <f t="shared" si="26"/>
        <v>0.77294525347851051</v>
      </c>
      <c r="AN23">
        <v>-1.2081564832866201</v>
      </c>
      <c r="AO23" t="s">
        <v>387</v>
      </c>
      <c r="AP23">
        <v>10231.5</v>
      </c>
      <c r="AQ23">
        <v>1076.01576923077</v>
      </c>
      <c r="AR23">
        <v>2386.36</v>
      </c>
      <c r="AS23">
        <f t="shared" si="27"/>
        <v>0.54909746675657911</v>
      </c>
      <c r="AT23">
        <v>0.5</v>
      </c>
      <c r="AU23">
        <f t="shared" si="28"/>
        <v>463.23006908859486</v>
      </c>
      <c r="AV23">
        <f t="shared" si="29"/>
        <v>17.435193634386422</v>
      </c>
      <c r="AW23">
        <f t="shared" si="30"/>
        <v>127.17922873101128</v>
      </c>
      <c r="AX23">
        <f t="shared" si="31"/>
        <v>0.68516904406711476</v>
      </c>
      <c r="AY23">
        <f t="shared" si="32"/>
        <v>4.0246416115330835E-2</v>
      </c>
      <c r="AZ23">
        <f t="shared" si="33"/>
        <v>0.52482022829749064</v>
      </c>
      <c r="BA23" t="s">
        <v>388</v>
      </c>
      <c r="BB23">
        <v>751.3</v>
      </c>
      <c r="BC23">
        <f t="shared" si="34"/>
        <v>1635.0600000000002</v>
      </c>
      <c r="BD23">
        <f t="shared" si="35"/>
        <v>0.8014043709522769</v>
      </c>
      <c r="BE23">
        <f t="shared" si="36"/>
        <v>0.4337395713202214</v>
      </c>
      <c r="BF23">
        <f t="shared" si="37"/>
        <v>0.83987810914856809</v>
      </c>
      <c r="BG23">
        <f t="shared" si="38"/>
        <v>0.44529025055376398</v>
      </c>
      <c r="BH23">
        <f t="shared" si="39"/>
        <v>0.55955973984180152</v>
      </c>
      <c r="BI23">
        <f t="shared" si="40"/>
        <v>0.44044026015819848</v>
      </c>
      <c r="BJ23">
        <f t="shared" si="41"/>
        <v>550.04399999999998</v>
      </c>
      <c r="BK23">
        <f t="shared" si="42"/>
        <v>463.23006908859486</v>
      </c>
      <c r="BL23">
        <f t="shared" si="43"/>
        <v>0.8421691157227329</v>
      </c>
      <c r="BM23">
        <f t="shared" si="44"/>
        <v>0.19433823144546578</v>
      </c>
      <c r="BN23">
        <v>1600088545.0999999</v>
      </c>
      <c r="BO23">
        <v>377.41199999999998</v>
      </c>
      <c r="BP23">
        <v>400.00700000000001</v>
      </c>
      <c r="BQ23">
        <v>15.4963</v>
      </c>
      <c r="BR23">
        <v>11.082800000000001</v>
      </c>
      <c r="BS23">
        <v>377.4</v>
      </c>
      <c r="BT23">
        <v>15.794499999999999</v>
      </c>
      <c r="BU23">
        <v>500.03399999999999</v>
      </c>
      <c r="BV23">
        <v>102.012</v>
      </c>
      <c r="BW23">
        <v>0.10005699999999999</v>
      </c>
      <c r="BX23">
        <v>25.836300000000001</v>
      </c>
      <c r="BY23">
        <v>24.910599999999999</v>
      </c>
      <c r="BZ23">
        <v>999.9</v>
      </c>
      <c r="CA23">
        <v>0</v>
      </c>
      <c r="CB23">
        <v>0</v>
      </c>
      <c r="CC23">
        <v>9995.6200000000008</v>
      </c>
      <c r="CD23">
        <v>0</v>
      </c>
      <c r="CE23">
        <v>9.5329200000000007</v>
      </c>
      <c r="CF23">
        <v>-22.5946</v>
      </c>
      <c r="CG23">
        <v>383.35300000000001</v>
      </c>
      <c r="CH23">
        <v>404.49</v>
      </c>
      <c r="CI23">
        <v>4.4134799999999998</v>
      </c>
      <c r="CJ23">
        <v>400.00700000000001</v>
      </c>
      <c r="CK23">
        <v>11.082800000000001</v>
      </c>
      <c r="CL23">
        <v>1.58081</v>
      </c>
      <c r="CM23">
        <v>1.1305799999999999</v>
      </c>
      <c r="CN23">
        <v>13.773</v>
      </c>
      <c r="CO23">
        <v>8.7175399999999996</v>
      </c>
      <c r="CP23">
        <v>550.04399999999998</v>
      </c>
      <c r="CQ23">
        <v>0.92702799999999996</v>
      </c>
      <c r="CR23">
        <v>7.2971999999999995E-2</v>
      </c>
      <c r="CS23">
        <v>0</v>
      </c>
      <c r="CT23">
        <v>1078.29</v>
      </c>
      <c r="CU23">
        <v>4.9998100000000001</v>
      </c>
      <c r="CV23">
        <v>6114.67</v>
      </c>
      <c r="CW23">
        <v>4565.97</v>
      </c>
      <c r="CX23">
        <v>43</v>
      </c>
      <c r="CY23">
        <v>45.686999999999998</v>
      </c>
      <c r="CZ23">
        <v>44.686999999999998</v>
      </c>
      <c r="DA23">
        <v>44.686999999999998</v>
      </c>
      <c r="DB23">
        <v>45.186999999999998</v>
      </c>
      <c r="DC23">
        <v>505.27</v>
      </c>
      <c r="DD23">
        <v>39.770000000000003</v>
      </c>
      <c r="DE23">
        <v>0</v>
      </c>
      <c r="DF23">
        <v>84.700000047683702</v>
      </c>
      <c r="DG23">
        <v>0</v>
      </c>
      <c r="DH23">
        <v>1076.01576923077</v>
      </c>
      <c r="DI23">
        <v>20.285470088666202</v>
      </c>
      <c r="DJ23">
        <v>108.878974316284</v>
      </c>
      <c r="DK23">
        <v>6100.4880769230804</v>
      </c>
      <c r="DL23">
        <v>15</v>
      </c>
      <c r="DM23">
        <v>1600088519.5999999</v>
      </c>
      <c r="DN23" t="s">
        <v>389</v>
      </c>
      <c r="DO23">
        <v>1600088508.5999999</v>
      </c>
      <c r="DP23">
        <v>1600088519.5999999</v>
      </c>
      <c r="DQ23">
        <v>7</v>
      </c>
      <c r="DR23">
        <v>1.2E-2</v>
      </c>
      <c r="DS23">
        <v>2E-3</v>
      </c>
      <c r="DT23">
        <v>1.2E-2</v>
      </c>
      <c r="DU23">
        <v>-0.29799999999999999</v>
      </c>
      <c r="DV23">
        <v>400</v>
      </c>
      <c r="DW23">
        <v>11</v>
      </c>
      <c r="DX23">
        <v>0.05</v>
      </c>
      <c r="DY23">
        <v>0.02</v>
      </c>
      <c r="DZ23">
        <v>399.98192499999999</v>
      </c>
      <c r="EA23">
        <v>-5.9628517823397398E-2</v>
      </c>
      <c r="EB23">
        <v>3.05682739944571E-2</v>
      </c>
      <c r="EC23">
        <v>1</v>
      </c>
      <c r="ED23">
        <v>377.37913333333302</v>
      </c>
      <c r="EE23">
        <v>0.107426028921939</v>
      </c>
      <c r="EF23">
        <v>1.2115371320030099E-2</v>
      </c>
      <c r="EG23">
        <v>1</v>
      </c>
      <c r="EH23">
        <v>11.075889999999999</v>
      </c>
      <c r="EI23">
        <v>3.44848030018731E-2</v>
      </c>
      <c r="EJ23">
        <v>3.3444581025931499E-3</v>
      </c>
      <c r="EK23">
        <v>1</v>
      </c>
      <c r="EL23">
        <v>15.489357500000001</v>
      </c>
      <c r="EM23">
        <v>0.24609118198869501</v>
      </c>
      <c r="EN23">
        <v>8.7550876316288107E-2</v>
      </c>
      <c r="EO23">
        <v>1</v>
      </c>
      <c r="EP23">
        <v>4</v>
      </c>
      <c r="EQ23">
        <v>4</v>
      </c>
      <c r="ER23" t="s">
        <v>361</v>
      </c>
      <c r="ES23">
        <v>2.9991599999999998</v>
      </c>
      <c r="ET23">
        <v>2.6942699999999999</v>
      </c>
      <c r="EU23">
        <v>9.6976599999999996E-2</v>
      </c>
      <c r="EV23">
        <v>0.101853</v>
      </c>
      <c r="EW23">
        <v>8.1766000000000005E-2</v>
      </c>
      <c r="EX23">
        <v>6.24609E-2</v>
      </c>
      <c r="EY23">
        <v>28505.4</v>
      </c>
      <c r="EZ23">
        <v>32083.3</v>
      </c>
      <c r="FA23">
        <v>27580</v>
      </c>
      <c r="FB23">
        <v>30924.6</v>
      </c>
      <c r="FC23">
        <v>35501.599999999999</v>
      </c>
      <c r="FD23">
        <v>39866.1</v>
      </c>
      <c r="FE23">
        <v>40720.199999999997</v>
      </c>
      <c r="FF23">
        <v>45512.6</v>
      </c>
      <c r="FG23">
        <v>1.94967</v>
      </c>
      <c r="FH23">
        <v>2.0072299999999998</v>
      </c>
      <c r="FI23">
        <v>2.639E-2</v>
      </c>
      <c r="FJ23">
        <v>0</v>
      </c>
      <c r="FK23">
        <v>24.477399999999999</v>
      </c>
      <c r="FL23">
        <v>999.9</v>
      </c>
      <c r="FM23">
        <v>49.225000000000001</v>
      </c>
      <c r="FN23">
        <v>25.77</v>
      </c>
      <c r="FO23">
        <v>16.062999999999999</v>
      </c>
      <c r="FP23">
        <v>62.180199999999999</v>
      </c>
      <c r="FQ23">
        <v>35.725200000000001</v>
      </c>
      <c r="FR23">
        <v>1</v>
      </c>
      <c r="FS23">
        <v>-6.9486799999999996E-3</v>
      </c>
      <c r="FT23">
        <v>1.5721099999999999</v>
      </c>
      <c r="FU23">
        <v>20.197299999999998</v>
      </c>
      <c r="FV23">
        <v>5.2231300000000003</v>
      </c>
      <c r="FW23">
        <v>12.027900000000001</v>
      </c>
      <c r="FX23">
        <v>4.9598000000000004</v>
      </c>
      <c r="FY23">
        <v>3.30105</v>
      </c>
      <c r="FZ23">
        <v>999.9</v>
      </c>
      <c r="GA23">
        <v>9999</v>
      </c>
      <c r="GB23">
        <v>9950.1</v>
      </c>
      <c r="GC23">
        <v>9999</v>
      </c>
      <c r="GD23">
        <v>1.8797299999999999</v>
      </c>
      <c r="GE23">
        <v>1.8766799999999999</v>
      </c>
      <c r="GF23">
        <v>1.8788100000000001</v>
      </c>
      <c r="GG23">
        <v>1.8785099999999999</v>
      </c>
      <c r="GH23">
        <v>1.8800600000000001</v>
      </c>
      <c r="GI23">
        <v>1.87296</v>
      </c>
      <c r="GJ23">
        <v>1.8806499999999999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362</v>
      </c>
      <c r="GQ23" t="s">
        <v>363</v>
      </c>
      <c r="GR23" t="s">
        <v>364</v>
      </c>
      <c r="GS23" t="s">
        <v>364</v>
      </c>
      <c r="GT23" t="s">
        <v>364</v>
      </c>
      <c r="GU23" t="s">
        <v>364</v>
      </c>
      <c r="GV23">
        <v>0</v>
      </c>
      <c r="GW23">
        <v>100</v>
      </c>
      <c r="GX23">
        <v>100</v>
      </c>
      <c r="GY23">
        <v>1.2E-2</v>
      </c>
      <c r="GZ23">
        <v>-0.29820000000000002</v>
      </c>
      <c r="HA23">
        <v>1.23500000000263E-2</v>
      </c>
      <c r="HB23">
        <v>0</v>
      </c>
      <c r="HC23">
        <v>0</v>
      </c>
      <c r="HD23">
        <v>0</v>
      </c>
      <c r="HE23">
        <v>-0.29823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0.6</v>
      </c>
      <c r="HN23">
        <v>0.4</v>
      </c>
      <c r="HO23">
        <v>2</v>
      </c>
      <c r="HP23">
        <v>492.70499999999998</v>
      </c>
      <c r="HQ23">
        <v>514.33900000000006</v>
      </c>
      <c r="HR23">
        <v>23</v>
      </c>
      <c r="HS23">
        <v>27.330100000000002</v>
      </c>
      <c r="HT23">
        <v>30.000299999999999</v>
      </c>
      <c r="HU23">
        <v>27.212599999999998</v>
      </c>
      <c r="HV23">
        <v>27.233499999999999</v>
      </c>
      <c r="HW23">
        <v>20.3917</v>
      </c>
      <c r="HX23">
        <v>100</v>
      </c>
      <c r="HY23">
        <v>0</v>
      </c>
      <c r="HZ23">
        <v>23</v>
      </c>
      <c r="IA23">
        <v>400</v>
      </c>
      <c r="IB23">
        <v>0</v>
      </c>
      <c r="IC23">
        <v>104.866</v>
      </c>
      <c r="ID23">
        <v>101.67</v>
      </c>
    </row>
    <row r="24" spans="1:238" x14ac:dyDescent="0.35">
      <c r="A24">
        <v>7</v>
      </c>
      <c r="B24">
        <v>1600088632.0999999</v>
      </c>
      <c r="C24">
        <v>2371.5</v>
      </c>
      <c r="D24" t="s">
        <v>390</v>
      </c>
      <c r="E24" t="s">
        <v>391</v>
      </c>
      <c r="F24">
        <v>1600088632.0999999</v>
      </c>
      <c r="G24">
        <f t="shared" si="0"/>
        <v>3.5578577255668742E-3</v>
      </c>
      <c r="H24">
        <f t="shared" si="1"/>
        <v>14.792325158506054</v>
      </c>
      <c r="I24">
        <f t="shared" si="2"/>
        <v>380.66098369996126</v>
      </c>
      <c r="J24">
        <f t="shared" si="3"/>
        <v>267.91321034021843</v>
      </c>
      <c r="K24">
        <f t="shared" si="4"/>
        <v>27.35794857917282</v>
      </c>
      <c r="L24">
        <f t="shared" si="5"/>
        <v>38.871183712576887</v>
      </c>
      <c r="M24">
        <f t="shared" si="6"/>
        <v>0.23738068909930282</v>
      </c>
      <c r="N24">
        <f t="shared" si="7"/>
        <v>2.2953689449911785</v>
      </c>
      <c r="O24">
        <f t="shared" si="8"/>
        <v>0.22453683588778167</v>
      </c>
      <c r="P24">
        <f t="shared" si="9"/>
        <v>0.14143155147784292</v>
      </c>
      <c r="Q24">
        <f t="shared" si="10"/>
        <v>66.079660141417108</v>
      </c>
      <c r="R24">
        <f t="shared" si="11"/>
        <v>25.100341646071175</v>
      </c>
      <c r="S24">
        <f t="shared" si="12"/>
        <v>24.825199999999999</v>
      </c>
      <c r="T24">
        <f t="shared" si="13"/>
        <v>3.1466913448417806</v>
      </c>
      <c r="U24">
        <f t="shared" si="14"/>
        <v>47.040926763363949</v>
      </c>
      <c r="V24">
        <f t="shared" si="15"/>
        <v>1.5659840733614001</v>
      </c>
      <c r="W24">
        <f t="shared" si="16"/>
        <v>3.3289821887204138</v>
      </c>
      <c r="X24">
        <f t="shared" si="17"/>
        <v>1.5807072714803805</v>
      </c>
      <c r="Y24">
        <f t="shared" si="18"/>
        <v>-156.90152569749915</v>
      </c>
      <c r="Z24">
        <f t="shared" si="19"/>
        <v>117.15216586339038</v>
      </c>
      <c r="AA24">
        <f t="shared" si="20"/>
        <v>10.828381514062709</v>
      </c>
      <c r="AB24">
        <f t="shared" si="21"/>
        <v>37.158681821371047</v>
      </c>
      <c r="AC24">
        <v>25</v>
      </c>
      <c r="AD24">
        <v>5</v>
      </c>
      <c r="AE24">
        <f t="shared" si="22"/>
        <v>1.0009215898558734</v>
      </c>
      <c r="AF24">
        <f t="shared" si="23"/>
        <v>9.2158985587342812E-2</v>
      </c>
      <c r="AG24">
        <f t="shared" si="24"/>
        <v>54304.069401207271</v>
      </c>
      <c r="AH24" t="s">
        <v>360</v>
      </c>
      <c r="AI24">
        <v>10245.6</v>
      </c>
      <c r="AJ24">
        <v>826.2</v>
      </c>
      <c r="AK24">
        <v>3638.77</v>
      </c>
      <c r="AL24">
        <f t="shared" si="25"/>
        <v>2812.5699999999997</v>
      </c>
      <c r="AM24">
        <f t="shared" si="26"/>
        <v>0.77294525347851051</v>
      </c>
      <c r="AN24">
        <v>-1.2081564832866201</v>
      </c>
      <c r="AO24" t="s">
        <v>392</v>
      </c>
      <c r="AP24">
        <v>10234.700000000001</v>
      </c>
      <c r="AQ24">
        <v>1064.83153846154</v>
      </c>
      <c r="AR24">
        <v>2644.52</v>
      </c>
      <c r="AS24">
        <f t="shared" si="27"/>
        <v>0.59734411595997006</v>
      </c>
      <c r="AT24">
        <v>0.5</v>
      </c>
      <c r="AU24">
        <f t="shared" si="28"/>
        <v>337.27014352538782</v>
      </c>
      <c r="AV24">
        <f t="shared" si="29"/>
        <v>14.792325158506054</v>
      </c>
      <c r="AW24">
        <f t="shared" si="30"/>
        <v>100.7331678619325</v>
      </c>
      <c r="AX24">
        <f t="shared" si="31"/>
        <v>0.70366266846157333</v>
      </c>
      <c r="AY24">
        <f t="shared" si="32"/>
        <v>4.7441144580852135E-2</v>
      </c>
      <c r="AZ24">
        <f t="shared" si="33"/>
        <v>0.37596614886633489</v>
      </c>
      <c r="BA24" t="s">
        <v>393</v>
      </c>
      <c r="BB24">
        <v>783.67</v>
      </c>
      <c r="BC24">
        <f t="shared" si="34"/>
        <v>1860.85</v>
      </c>
      <c r="BD24">
        <f t="shared" si="35"/>
        <v>0.84890693045568422</v>
      </c>
      <c r="BE24">
        <f t="shared" si="36"/>
        <v>0.34823648908969912</v>
      </c>
      <c r="BF24">
        <f t="shared" si="37"/>
        <v>0.86876262788643366</v>
      </c>
      <c r="BG24">
        <f t="shared" si="38"/>
        <v>0.35350231283132511</v>
      </c>
      <c r="BH24">
        <f t="shared" si="39"/>
        <v>0.62475881879998818</v>
      </c>
      <c r="BI24">
        <f t="shared" si="40"/>
        <v>0.37524118120001182</v>
      </c>
      <c r="BJ24">
        <f t="shared" si="41"/>
        <v>400.101</v>
      </c>
      <c r="BK24">
        <f t="shared" si="42"/>
        <v>337.27014352538782</v>
      </c>
      <c r="BL24">
        <f t="shared" si="43"/>
        <v>0.84296251077949769</v>
      </c>
      <c r="BM24">
        <f t="shared" si="44"/>
        <v>0.19592502155899549</v>
      </c>
      <c r="BN24">
        <v>1600088632.0999999</v>
      </c>
      <c r="BO24">
        <v>380.661</v>
      </c>
      <c r="BP24">
        <v>400.02100000000002</v>
      </c>
      <c r="BQ24">
        <v>15.3355</v>
      </c>
      <c r="BR24">
        <v>11.135400000000001</v>
      </c>
      <c r="BS24">
        <v>380.673</v>
      </c>
      <c r="BT24">
        <v>15.632199999999999</v>
      </c>
      <c r="BU24">
        <v>499.99099999999999</v>
      </c>
      <c r="BV24">
        <v>102.015</v>
      </c>
      <c r="BW24">
        <v>9.9966799999999995E-2</v>
      </c>
      <c r="BX24">
        <v>25.771899999999999</v>
      </c>
      <c r="BY24">
        <v>24.825199999999999</v>
      </c>
      <c r="BZ24">
        <v>999.9</v>
      </c>
      <c r="CA24">
        <v>0</v>
      </c>
      <c r="CB24">
        <v>0</v>
      </c>
      <c r="CC24">
        <v>10026.9</v>
      </c>
      <c r="CD24">
        <v>0</v>
      </c>
      <c r="CE24">
        <v>9.54678</v>
      </c>
      <c r="CF24">
        <v>-19.360499999999998</v>
      </c>
      <c r="CG24">
        <v>386.589</v>
      </c>
      <c r="CH24">
        <v>404.52600000000001</v>
      </c>
      <c r="CI24">
        <v>4.2001400000000002</v>
      </c>
      <c r="CJ24">
        <v>400.02100000000002</v>
      </c>
      <c r="CK24">
        <v>11.135400000000001</v>
      </c>
      <c r="CL24">
        <v>1.5644499999999999</v>
      </c>
      <c r="CM24">
        <v>1.1359699999999999</v>
      </c>
      <c r="CN24">
        <v>13.613</v>
      </c>
      <c r="CO24">
        <v>8.7878799999999995</v>
      </c>
      <c r="CP24">
        <v>400.101</v>
      </c>
      <c r="CQ24">
        <v>0.90000899999999995</v>
      </c>
      <c r="CR24">
        <v>9.9991200000000002E-2</v>
      </c>
      <c r="CS24">
        <v>0</v>
      </c>
      <c r="CT24">
        <v>1065.0999999999999</v>
      </c>
      <c r="CU24">
        <v>4.9998100000000001</v>
      </c>
      <c r="CV24">
        <v>4396.97</v>
      </c>
      <c r="CW24">
        <v>3284.56</v>
      </c>
      <c r="CX24">
        <v>42.625</v>
      </c>
      <c r="CY24">
        <v>45.561999999999998</v>
      </c>
      <c r="CZ24">
        <v>44.5</v>
      </c>
      <c r="DA24">
        <v>44.561999999999998</v>
      </c>
      <c r="DB24">
        <v>44.936999999999998</v>
      </c>
      <c r="DC24">
        <v>355.59</v>
      </c>
      <c r="DD24">
        <v>39.51</v>
      </c>
      <c r="DE24">
        <v>0</v>
      </c>
      <c r="DF24">
        <v>86.300000190734906</v>
      </c>
      <c r="DG24">
        <v>0</v>
      </c>
      <c r="DH24">
        <v>1064.83153846154</v>
      </c>
      <c r="DI24">
        <v>2.7480341785076701</v>
      </c>
      <c r="DJ24">
        <v>8.4324786371997593</v>
      </c>
      <c r="DK24">
        <v>4395.02038461538</v>
      </c>
      <c r="DL24">
        <v>15</v>
      </c>
      <c r="DM24">
        <v>1600088606.0999999</v>
      </c>
      <c r="DN24" t="s">
        <v>394</v>
      </c>
      <c r="DO24">
        <v>1600088596.5999999</v>
      </c>
      <c r="DP24">
        <v>1600088606.0999999</v>
      </c>
      <c r="DQ24">
        <v>8</v>
      </c>
      <c r="DR24">
        <v>-2.5000000000000001E-2</v>
      </c>
      <c r="DS24">
        <v>2E-3</v>
      </c>
      <c r="DT24">
        <v>-1.2999999999999999E-2</v>
      </c>
      <c r="DU24">
        <v>-0.29699999999999999</v>
      </c>
      <c r="DV24">
        <v>400</v>
      </c>
      <c r="DW24">
        <v>11</v>
      </c>
      <c r="DX24">
        <v>0.05</v>
      </c>
      <c r="DY24">
        <v>0.02</v>
      </c>
      <c r="DZ24">
        <v>399.99169999999998</v>
      </c>
      <c r="EA24">
        <v>-1.2202626641873901E-2</v>
      </c>
      <c r="EB24">
        <v>3.1399203811562602E-2</v>
      </c>
      <c r="EC24">
        <v>1</v>
      </c>
      <c r="ED24">
        <v>380.65446666666702</v>
      </c>
      <c r="EE24">
        <v>9.1835372636670895E-2</v>
      </c>
      <c r="EF24">
        <v>1.04106782786836E-2</v>
      </c>
      <c r="EG24">
        <v>1</v>
      </c>
      <c r="EH24">
        <v>11.12921</v>
      </c>
      <c r="EI24">
        <v>3.5002626641643997E-2</v>
      </c>
      <c r="EJ24">
        <v>3.3775582896523799E-3</v>
      </c>
      <c r="EK24">
        <v>1</v>
      </c>
      <c r="EL24">
        <v>15.34807</v>
      </c>
      <c r="EM24">
        <v>-2.1611257035671998E-2</v>
      </c>
      <c r="EN24">
        <v>1.9660279753858999E-2</v>
      </c>
      <c r="EO24">
        <v>1</v>
      </c>
      <c r="EP24">
        <v>4</v>
      </c>
      <c r="EQ24">
        <v>4</v>
      </c>
      <c r="ER24" t="s">
        <v>361</v>
      </c>
      <c r="ES24">
        <v>2.9990299999999999</v>
      </c>
      <c r="ET24">
        <v>2.6941799999999998</v>
      </c>
      <c r="EU24">
        <v>9.7618399999999994E-2</v>
      </c>
      <c r="EV24">
        <v>0.101842</v>
      </c>
      <c r="EW24">
        <v>8.1132700000000002E-2</v>
      </c>
      <c r="EX24">
        <v>6.2677800000000006E-2</v>
      </c>
      <c r="EY24">
        <v>28480.3</v>
      </c>
      <c r="EZ24">
        <v>32078.5</v>
      </c>
      <c r="FA24">
        <v>27575.599999999999</v>
      </c>
      <c r="FB24">
        <v>30919.8</v>
      </c>
      <c r="FC24">
        <v>35521.199999999997</v>
      </c>
      <c r="FD24">
        <v>39851</v>
      </c>
      <c r="FE24">
        <v>40714.5</v>
      </c>
      <c r="FF24">
        <v>45506</v>
      </c>
      <c r="FG24">
        <v>1.9487000000000001</v>
      </c>
      <c r="FH24">
        <v>2.00563</v>
      </c>
      <c r="FI24">
        <v>2.3566199999999999E-2</v>
      </c>
      <c r="FJ24">
        <v>0</v>
      </c>
      <c r="FK24">
        <v>24.438300000000002</v>
      </c>
      <c r="FL24">
        <v>999.9</v>
      </c>
      <c r="FM24">
        <v>49.078000000000003</v>
      </c>
      <c r="FN24">
        <v>25.870999999999999</v>
      </c>
      <c r="FO24">
        <v>16.110399999999998</v>
      </c>
      <c r="FP24">
        <v>61.850200000000001</v>
      </c>
      <c r="FQ24">
        <v>35.524799999999999</v>
      </c>
      <c r="FR24">
        <v>1</v>
      </c>
      <c r="FS24">
        <v>-8.5873999999999998E-4</v>
      </c>
      <c r="FT24">
        <v>1.5821099999999999</v>
      </c>
      <c r="FU24">
        <v>20.1983</v>
      </c>
      <c r="FV24">
        <v>5.2231300000000003</v>
      </c>
      <c r="FW24">
        <v>12.027900000000001</v>
      </c>
      <c r="FX24">
        <v>4.9597499999999997</v>
      </c>
      <c r="FY24">
        <v>3.3010199999999998</v>
      </c>
      <c r="FZ24">
        <v>999.9</v>
      </c>
      <c r="GA24">
        <v>9999</v>
      </c>
      <c r="GB24">
        <v>9951.7999999999993</v>
      </c>
      <c r="GC24">
        <v>9999</v>
      </c>
      <c r="GD24">
        <v>1.8797299999999999</v>
      </c>
      <c r="GE24">
        <v>1.8766799999999999</v>
      </c>
      <c r="GF24">
        <v>1.8788100000000001</v>
      </c>
      <c r="GG24">
        <v>1.8785099999999999</v>
      </c>
      <c r="GH24">
        <v>1.8800399999999999</v>
      </c>
      <c r="GI24">
        <v>1.8729499999999999</v>
      </c>
      <c r="GJ24">
        <v>1.8806499999999999</v>
      </c>
      <c r="GK24">
        <v>1.87469</v>
      </c>
      <c r="GL24">
        <v>5</v>
      </c>
      <c r="GM24">
        <v>0</v>
      </c>
      <c r="GN24">
        <v>0</v>
      </c>
      <c r="GO24">
        <v>0</v>
      </c>
      <c r="GP24" t="s">
        <v>362</v>
      </c>
      <c r="GQ24" t="s">
        <v>363</v>
      </c>
      <c r="GR24" t="s">
        <v>364</v>
      </c>
      <c r="GS24" t="s">
        <v>364</v>
      </c>
      <c r="GT24" t="s">
        <v>364</v>
      </c>
      <c r="GU24" t="s">
        <v>364</v>
      </c>
      <c r="GV24">
        <v>0</v>
      </c>
      <c r="GW24">
        <v>100</v>
      </c>
      <c r="GX24">
        <v>100</v>
      </c>
      <c r="GY24">
        <v>-1.2E-2</v>
      </c>
      <c r="GZ24">
        <v>-0.29670000000000002</v>
      </c>
      <c r="HA24">
        <v>-1.2699999999881599E-2</v>
      </c>
      <c r="HB24">
        <v>0</v>
      </c>
      <c r="HC24">
        <v>0</v>
      </c>
      <c r="HD24">
        <v>0</v>
      </c>
      <c r="HE24">
        <v>-0.29670000000000002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0.6</v>
      </c>
      <c r="HN24">
        <v>0.4</v>
      </c>
      <c r="HO24">
        <v>2</v>
      </c>
      <c r="HP24">
        <v>492.654</v>
      </c>
      <c r="HQ24">
        <v>513.86</v>
      </c>
      <c r="HR24">
        <v>22.9998</v>
      </c>
      <c r="HS24">
        <v>27.392800000000001</v>
      </c>
      <c r="HT24">
        <v>30.000499999999999</v>
      </c>
      <c r="HU24">
        <v>27.278500000000001</v>
      </c>
      <c r="HV24">
        <v>27.298400000000001</v>
      </c>
      <c r="HW24">
        <v>20.394600000000001</v>
      </c>
      <c r="HX24">
        <v>100</v>
      </c>
      <c r="HY24">
        <v>0</v>
      </c>
      <c r="HZ24">
        <v>23</v>
      </c>
      <c r="IA24">
        <v>400</v>
      </c>
      <c r="IB24">
        <v>0</v>
      </c>
      <c r="IC24">
        <v>104.85</v>
      </c>
      <c r="ID24">
        <v>101.655</v>
      </c>
    </row>
    <row r="25" spans="1:238" x14ac:dyDescent="0.35">
      <c r="A25">
        <v>8</v>
      </c>
      <c r="B25">
        <v>1600088713.0999999</v>
      </c>
      <c r="C25">
        <v>2452.5</v>
      </c>
      <c r="D25" t="s">
        <v>395</v>
      </c>
      <c r="E25" t="s">
        <v>396</v>
      </c>
      <c r="F25">
        <v>1600088713.0999999</v>
      </c>
      <c r="G25">
        <f t="shared" si="0"/>
        <v>3.3486084942029289E-3</v>
      </c>
      <c r="H25">
        <f t="shared" si="1"/>
        <v>10.390506293736662</v>
      </c>
      <c r="I25">
        <f t="shared" si="2"/>
        <v>385.97698842732291</v>
      </c>
      <c r="J25">
        <f t="shared" si="3"/>
        <v>298.96745636278757</v>
      </c>
      <c r="K25">
        <f t="shared" si="4"/>
        <v>30.528499149733179</v>
      </c>
      <c r="L25">
        <f t="shared" si="5"/>
        <v>39.413313764563853</v>
      </c>
      <c r="M25">
        <f t="shared" si="6"/>
        <v>0.22191627706112171</v>
      </c>
      <c r="N25">
        <f t="shared" si="7"/>
        <v>2.2867397344964364</v>
      </c>
      <c r="O25">
        <f t="shared" si="8"/>
        <v>0.21060852117733175</v>
      </c>
      <c r="P25">
        <f t="shared" si="9"/>
        <v>0.13259825001840059</v>
      </c>
      <c r="Q25">
        <f t="shared" si="10"/>
        <v>41.296932102552908</v>
      </c>
      <c r="R25">
        <f t="shared" si="11"/>
        <v>24.914464385724859</v>
      </c>
      <c r="S25">
        <f t="shared" si="12"/>
        <v>24.748200000000001</v>
      </c>
      <c r="T25">
        <f t="shared" si="13"/>
        <v>3.1322559381867654</v>
      </c>
      <c r="U25">
        <f t="shared" si="14"/>
        <v>46.624899131481953</v>
      </c>
      <c r="V25">
        <f t="shared" si="15"/>
        <v>1.5458802820902</v>
      </c>
      <c r="W25">
        <f t="shared" si="16"/>
        <v>3.3155680996345458</v>
      </c>
      <c r="X25">
        <f t="shared" si="17"/>
        <v>1.5863756560965654</v>
      </c>
      <c r="Y25">
        <f t="shared" si="18"/>
        <v>-147.67363459434915</v>
      </c>
      <c r="Z25">
        <f t="shared" si="19"/>
        <v>117.80896012823392</v>
      </c>
      <c r="AA25">
        <f t="shared" si="20"/>
        <v>10.922207363527317</v>
      </c>
      <c r="AB25">
        <f t="shared" si="21"/>
        <v>22.354464999964989</v>
      </c>
      <c r="AC25">
        <v>24</v>
      </c>
      <c r="AD25">
        <v>5</v>
      </c>
      <c r="AE25">
        <f t="shared" si="22"/>
        <v>1.000889247679964</v>
      </c>
      <c r="AF25">
        <f t="shared" si="23"/>
        <v>8.8924767996401144E-2</v>
      </c>
      <c r="AG25">
        <f t="shared" si="24"/>
        <v>54026.212236601488</v>
      </c>
      <c r="AH25" t="s">
        <v>360</v>
      </c>
      <c r="AI25">
        <v>10245.6</v>
      </c>
      <c r="AJ25">
        <v>826.2</v>
      </c>
      <c r="AK25">
        <v>3638.77</v>
      </c>
      <c r="AL25">
        <f t="shared" si="25"/>
        <v>2812.5699999999997</v>
      </c>
      <c r="AM25">
        <f t="shared" si="26"/>
        <v>0.77294525347851051</v>
      </c>
      <c r="AN25">
        <v>-1.2081564832866201</v>
      </c>
      <c r="AO25" t="s">
        <v>397</v>
      </c>
      <c r="AP25">
        <v>10222.799999999999</v>
      </c>
      <c r="AQ25">
        <v>1001.9416</v>
      </c>
      <c r="AR25">
        <v>2756.02</v>
      </c>
      <c r="AS25">
        <f t="shared" si="27"/>
        <v>0.63645343647723895</v>
      </c>
      <c r="AT25">
        <v>0.5</v>
      </c>
      <c r="AU25">
        <f t="shared" si="28"/>
        <v>210.83074292678219</v>
      </c>
      <c r="AV25">
        <f t="shared" si="29"/>
        <v>10.390506293736662</v>
      </c>
      <c r="AW25">
        <f t="shared" si="30"/>
        <v>67.091975425399937</v>
      </c>
      <c r="AX25">
        <f t="shared" si="31"/>
        <v>0.71381557463298528</v>
      </c>
      <c r="AY25">
        <f t="shared" si="32"/>
        <v>5.5014096217700537E-2</v>
      </c>
      <c r="AZ25">
        <f t="shared" si="33"/>
        <v>0.32029883672832565</v>
      </c>
      <c r="BA25" t="s">
        <v>398</v>
      </c>
      <c r="BB25">
        <v>788.73</v>
      </c>
      <c r="BC25">
        <f t="shared" si="34"/>
        <v>1967.29</v>
      </c>
      <c r="BD25">
        <f t="shared" si="35"/>
        <v>0.89162167245296819</v>
      </c>
      <c r="BE25">
        <f t="shared" si="36"/>
        <v>0.30973249498252658</v>
      </c>
      <c r="BF25">
        <f t="shared" si="37"/>
        <v>0.90893368293415966</v>
      </c>
      <c r="BG25">
        <f t="shared" si="38"/>
        <v>0.31385885506849609</v>
      </c>
      <c r="BH25">
        <f t="shared" si="39"/>
        <v>0.70188597989526491</v>
      </c>
      <c r="BI25">
        <f t="shared" si="40"/>
        <v>0.29811402010473509</v>
      </c>
      <c r="BJ25">
        <f t="shared" si="41"/>
        <v>250.114</v>
      </c>
      <c r="BK25">
        <f t="shared" si="42"/>
        <v>210.83074292678219</v>
      </c>
      <c r="BL25">
        <f t="shared" si="43"/>
        <v>0.84293859170930929</v>
      </c>
      <c r="BM25">
        <f t="shared" si="44"/>
        <v>0.19587718341861846</v>
      </c>
      <c r="BN25">
        <v>1600088713.0999999</v>
      </c>
      <c r="BO25">
        <v>385.97699999999998</v>
      </c>
      <c r="BP25">
        <v>399.98399999999998</v>
      </c>
      <c r="BQ25">
        <v>15.1389</v>
      </c>
      <c r="BR25">
        <v>11.1854</v>
      </c>
      <c r="BS25">
        <v>385.97199999999998</v>
      </c>
      <c r="BT25">
        <v>15.436500000000001</v>
      </c>
      <c r="BU25">
        <v>500.05399999999997</v>
      </c>
      <c r="BV25">
        <v>102.01300000000001</v>
      </c>
      <c r="BW25">
        <v>0.100118</v>
      </c>
      <c r="BX25">
        <v>25.703800000000001</v>
      </c>
      <c r="BY25">
        <v>24.748200000000001</v>
      </c>
      <c r="BZ25">
        <v>999.9</v>
      </c>
      <c r="CA25">
        <v>0</v>
      </c>
      <c r="CB25">
        <v>0</v>
      </c>
      <c r="CC25">
        <v>9971.25</v>
      </c>
      <c r="CD25">
        <v>0</v>
      </c>
      <c r="CE25">
        <v>9.3597199999999994</v>
      </c>
      <c r="CF25">
        <v>-14.0068</v>
      </c>
      <c r="CG25">
        <v>391.91</v>
      </c>
      <c r="CH25">
        <v>404.50799999999998</v>
      </c>
      <c r="CI25">
        <v>3.9535300000000002</v>
      </c>
      <c r="CJ25">
        <v>399.98399999999998</v>
      </c>
      <c r="CK25">
        <v>11.1854</v>
      </c>
      <c r="CL25">
        <v>1.54436</v>
      </c>
      <c r="CM25">
        <v>1.1410499999999999</v>
      </c>
      <c r="CN25">
        <v>13.4145</v>
      </c>
      <c r="CO25">
        <v>8.8538499999999996</v>
      </c>
      <c r="CP25">
        <v>250.114</v>
      </c>
      <c r="CQ25">
        <v>0.90006600000000003</v>
      </c>
      <c r="CR25">
        <v>9.9933800000000003E-2</v>
      </c>
      <c r="CS25">
        <v>0</v>
      </c>
      <c r="CT25">
        <v>1000.7</v>
      </c>
      <c r="CU25">
        <v>4.9998100000000001</v>
      </c>
      <c r="CV25">
        <v>2601.6799999999998</v>
      </c>
      <c r="CW25">
        <v>2037.72</v>
      </c>
      <c r="CX25">
        <v>42.311999999999998</v>
      </c>
      <c r="CY25">
        <v>45.436999999999998</v>
      </c>
      <c r="CZ25">
        <v>44.25</v>
      </c>
      <c r="DA25">
        <v>44.436999999999998</v>
      </c>
      <c r="DB25">
        <v>44.625</v>
      </c>
      <c r="DC25">
        <v>220.62</v>
      </c>
      <c r="DD25">
        <v>24.5</v>
      </c>
      <c r="DE25">
        <v>0</v>
      </c>
      <c r="DF25">
        <v>80.5</v>
      </c>
      <c r="DG25">
        <v>0</v>
      </c>
      <c r="DH25">
        <v>1001.9416</v>
      </c>
      <c r="DI25">
        <v>-9.7446153649141394</v>
      </c>
      <c r="DJ25">
        <v>-25.157692231156901</v>
      </c>
      <c r="DK25">
        <v>2604.1855999999998</v>
      </c>
      <c r="DL25">
        <v>15</v>
      </c>
      <c r="DM25">
        <v>1600088687.5999999</v>
      </c>
      <c r="DN25" t="s">
        <v>399</v>
      </c>
      <c r="DO25">
        <v>1600088680.5999999</v>
      </c>
      <c r="DP25">
        <v>1600088687.5999999</v>
      </c>
      <c r="DQ25">
        <v>9</v>
      </c>
      <c r="DR25">
        <v>1.7999999999999999E-2</v>
      </c>
      <c r="DS25">
        <v>-1E-3</v>
      </c>
      <c r="DT25">
        <v>5.0000000000000001E-3</v>
      </c>
      <c r="DU25">
        <v>-0.29799999999999999</v>
      </c>
      <c r="DV25">
        <v>400</v>
      </c>
      <c r="DW25">
        <v>11</v>
      </c>
      <c r="DX25">
        <v>0.13</v>
      </c>
      <c r="DY25">
        <v>0.02</v>
      </c>
      <c r="DZ25">
        <v>399.99130000000002</v>
      </c>
      <c r="EA25">
        <v>8.7377110691983798E-2</v>
      </c>
      <c r="EB25">
        <v>2.9178073959741299E-2</v>
      </c>
      <c r="EC25">
        <v>1</v>
      </c>
      <c r="ED25">
        <v>385.96129999999999</v>
      </c>
      <c r="EE25">
        <v>-9.58131256953869E-2</v>
      </c>
      <c r="EF25">
        <v>1.54124408622851E-2</v>
      </c>
      <c r="EG25">
        <v>1</v>
      </c>
      <c r="EH25">
        <v>11.178207499999999</v>
      </c>
      <c r="EI25">
        <v>3.4645778611589101E-2</v>
      </c>
      <c r="EJ25">
        <v>3.3740470876974702E-3</v>
      </c>
      <c r="EK25">
        <v>1</v>
      </c>
      <c r="EL25">
        <v>15.148747500000001</v>
      </c>
      <c r="EM25">
        <v>0.14682213883677001</v>
      </c>
      <c r="EN25">
        <v>8.0043238276259102E-2</v>
      </c>
      <c r="EO25">
        <v>1</v>
      </c>
      <c r="EP25">
        <v>4</v>
      </c>
      <c r="EQ25">
        <v>4</v>
      </c>
      <c r="ER25" t="s">
        <v>361</v>
      </c>
      <c r="ES25">
        <v>2.9991699999999999</v>
      </c>
      <c r="ET25">
        <v>2.6943299999999999</v>
      </c>
      <c r="EU25">
        <v>9.8657499999999995E-2</v>
      </c>
      <c r="EV25">
        <v>0.10181800000000001</v>
      </c>
      <c r="EW25">
        <v>8.0365400000000003E-2</v>
      </c>
      <c r="EX25">
        <v>6.2881099999999995E-2</v>
      </c>
      <c r="EY25">
        <v>28444.9</v>
      </c>
      <c r="EZ25">
        <v>32075</v>
      </c>
      <c r="FA25">
        <v>27573.3</v>
      </c>
      <c r="FB25">
        <v>30915.8</v>
      </c>
      <c r="FC25">
        <v>35548.5</v>
      </c>
      <c r="FD25">
        <v>39837.4</v>
      </c>
      <c r="FE25">
        <v>40711.699999999997</v>
      </c>
      <c r="FF25">
        <v>45500.5</v>
      </c>
      <c r="FG25">
        <v>1.9481299999999999</v>
      </c>
      <c r="FH25">
        <v>2.0044300000000002</v>
      </c>
      <c r="FI25">
        <v>2.0235800000000002E-2</v>
      </c>
      <c r="FJ25">
        <v>0</v>
      </c>
      <c r="FK25">
        <v>24.415900000000001</v>
      </c>
      <c r="FL25">
        <v>999.9</v>
      </c>
      <c r="FM25">
        <v>48.981000000000002</v>
      </c>
      <c r="FN25">
        <v>25.972000000000001</v>
      </c>
      <c r="FO25">
        <v>16.177199999999999</v>
      </c>
      <c r="FP25">
        <v>61.790199999999999</v>
      </c>
      <c r="FQ25">
        <v>35.492800000000003</v>
      </c>
      <c r="FR25">
        <v>1</v>
      </c>
      <c r="FS25">
        <v>3.5137200000000001E-3</v>
      </c>
      <c r="FT25">
        <v>1.5745800000000001</v>
      </c>
      <c r="FU25">
        <v>20.200099999999999</v>
      </c>
      <c r="FV25">
        <v>5.2232799999999999</v>
      </c>
      <c r="FW25">
        <v>12.027900000000001</v>
      </c>
      <c r="FX25">
        <v>4.9598000000000004</v>
      </c>
      <c r="FY25">
        <v>3.3010199999999998</v>
      </c>
      <c r="FZ25">
        <v>999.9</v>
      </c>
      <c r="GA25">
        <v>9999</v>
      </c>
      <c r="GB25">
        <v>9953.5</v>
      </c>
      <c r="GC25">
        <v>9999</v>
      </c>
      <c r="GD25">
        <v>1.8797299999999999</v>
      </c>
      <c r="GE25">
        <v>1.8766799999999999</v>
      </c>
      <c r="GF25">
        <v>1.8788100000000001</v>
      </c>
      <c r="GG25">
        <v>1.8785099999999999</v>
      </c>
      <c r="GH25">
        <v>1.8800699999999999</v>
      </c>
      <c r="GI25">
        <v>1.87296</v>
      </c>
      <c r="GJ25">
        <v>1.8806499999999999</v>
      </c>
      <c r="GK25">
        <v>1.87469</v>
      </c>
      <c r="GL25">
        <v>5</v>
      </c>
      <c r="GM25">
        <v>0</v>
      </c>
      <c r="GN25">
        <v>0</v>
      </c>
      <c r="GO25">
        <v>0</v>
      </c>
      <c r="GP25" t="s">
        <v>362</v>
      </c>
      <c r="GQ25" t="s">
        <v>363</v>
      </c>
      <c r="GR25" t="s">
        <v>364</v>
      </c>
      <c r="GS25" t="s">
        <v>364</v>
      </c>
      <c r="GT25" t="s">
        <v>364</v>
      </c>
      <c r="GU25" t="s">
        <v>364</v>
      </c>
      <c r="GV25">
        <v>0</v>
      </c>
      <c r="GW25">
        <v>100</v>
      </c>
      <c r="GX25">
        <v>100</v>
      </c>
      <c r="GY25">
        <v>5.0000000000000001E-3</v>
      </c>
      <c r="GZ25">
        <v>-0.29759999999999998</v>
      </c>
      <c r="HA25">
        <v>5.0000000000523003E-3</v>
      </c>
      <c r="HB25">
        <v>0</v>
      </c>
      <c r="HC25">
        <v>0</v>
      </c>
      <c r="HD25">
        <v>0</v>
      </c>
      <c r="HE25">
        <v>-0.29761500000000002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0.5</v>
      </c>
      <c r="HN25">
        <v>0.4</v>
      </c>
      <c r="HO25">
        <v>2</v>
      </c>
      <c r="HP25">
        <v>492.81</v>
      </c>
      <c r="HQ25">
        <v>513.60199999999998</v>
      </c>
      <c r="HR25">
        <v>22.999700000000001</v>
      </c>
      <c r="HS25">
        <v>27.451499999999999</v>
      </c>
      <c r="HT25">
        <v>30.000299999999999</v>
      </c>
      <c r="HU25">
        <v>27.338100000000001</v>
      </c>
      <c r="HV25">
        <v>27.357700000000001</v>
      </c>
      <c r="HW25">
        <v>20.396999999999998</v>
      </c>
      <c r="HX25">
        <v>100</v>
      </c>
      <c r="HY25">
        <v>0</v>
      </c>
      <c r="HZ25">
        <v>23</v>
      </c>
      <c r="IA25">
        <v>400</v>
      </c>
      <c r="IB25">
        <v>0</v>
      </c>
      <c r="IC25">
        <v>104.842</v>
      </c>
      <c r="ID25">
        <v>101.643</v>
      </c>
    </row>
    <row r="26" spans="1:238" x14ac:dyDescent="0.35">
      <c r="A26">
        <v>9</v>
      </c>
      <c r="B26">
        <v>1600088795.0999999</v>
      </c>
      <c r="C26">
        <v>2534.5</v>
      </c>
      <c r="D26" t="s">
        <v>400</v>
      </c>
      <c r="E26" t="s">
        <v>401</v>
      </c>
      <c r="F26">
        <v>1600088795.0999999</v>
      </c>
      <c r="G26">
        <f t="shared" si="0"/>
        <v>3.0656785337000447E-3</v>
      </c>
      <c r="H26">
        <f t="shared" si="1"/>
        <v>6.4806206434223679</v>
      </c>
      <c r="I26">
        <f t="shared" si="2"/>
        <v>390.78999281830119</v>
      </c>
      <c r="J26">
        <f t="shared" si="3"/>
        <v>327.57640948823786</v>
      </c>
      <c r="K26">
        <f t="shared" si="4"/>
        <v>33.450809337697777</v>
      </c>
      <c r="L26">
        <f t="shared" si="5"/>
        <v>39.905930836923275</v>
      </c>
      <c r="M26">
        <f t="shared" si="6"/>
        <v>0.19984084372354988</v>
      </c>
      <c r="N26">
        <f t="shared" si="7"/>
        <v>2.2905545340041873</v>
      </c>
      <c r="O26">
        <f t="shared" si="8"/>
        <v>0.19063528370480706</v>
      </c>
      <c r="P26">
        <f t="shared" si="9"/>
        <v>0.11993879279515321</v>
      </c>
      <c r="Q26">
        <f t="shared" si="10"/>
        <v>24.77286804384109</v>
      </c>
      <c r="R26">
        <f t="shared" si="11"/>
        <v>24.819338108642249</v>
      </c>
      <c r="S26">
        <f t="shared" si="12"/>
        <v>24.6937</v>
      </c>
      <c r="T26">
        <f t="shared" si="13"/>
        <v>3.1220736818225143</v>
      </c>
      <c r="U26">
        <f t="shared" si="14"/>
        <v>45.940495521362003</v>
      </c>
      <c r="V26">
        <f t="shared" si="15"/>
        <v>1.5172096509427</v>
      </c>
      <c r="W26">
        <f t="shared" si="16"/>
        <v>3.3025539531614507</v>
      </c>
      <c r="X26">
        <f t="shared" si="17"/>
        <v>1.6048640308798143</v>
      </c>
      <c r="Y26">
        <f t="shared" si="18"/>
        <v>-135.19642333617196</v>
      </c>
      <c r="Z26">
        <f t="shared" si="19"/>
        <v>116.54832930394117</v>
      </c>
      <c r="AA26">
        <f t="shared" si="20"/>
        <v>10.780783425555459</v>
      </c>
      <c r="AB26">
        <f t="shared" si="21"/>
        <v>16.905557437165768</v>
      </c>
      <c r="AC26">
        <v>24</v>
      </c>
      <c r="AD26">
        <v>5</v>
      </c>
      <c r="AE26">
        <f t="shared" si="22"/>
        <v>1.0008869422379389</v>
      </c>
      <c r="AF26">
        <f t="shared" si="23"/>
        <v>8.86942237938948E-2</v>
      </c>
      <c r="AG26">
        <f t="shared" si="24"/>
        <v>54166.518598846706</v>
      </c>
      <c r="AH26" t="s">
        <v>360</v>
      </c>
      <c r="AI26">
        <v>10245.6</v>
      </c>
      <c r="AJ26">
        <v>826.2</v>
      </c>
      <c r="AK26">
        <v>3638.77</v>
      </c>
      <c r="AL26">
        <f t="shared" si="25"/>
        <v>2812.5699999999997</v>
      </c>
      <c r="AM26">
        <f t="shared" si="26"/>
        <v>0.77294525347851051</v>
      </c>
      <c r="AN26">
        <v>-1.2081564832866201</v>
      </c>
      <c r="AO26" t="s">
        <v>402</v>
      </c>
      <c r="AP26">
        <v>10214.700000000001</v>
      </c>
      <c r="AQ26">
        <v>941.72348</v>
      </c>
      <c r="AR26">
        <v>2811.95</v>
      </c>
      <c r="AS26">
        <f t="shared" si="27"/>
        <v>0.66509949323423245</v>
      </c>
      <c r="AT26">
        <v>0.5</v>
      </c>
      <c r="AU26">
        <f t="shared" si="28"/>
        <v>126.52402895908268</v>
      </c>
      <c r="AV26">
        <f t="shared" si="29"/>
        <v>6.4806206434223679</v>
      </c>
      <c r="AW26">
        <f t="shared" si="30"/>
        <v>42.07553377131962</v>
      </c>
      <c r="AX26">
        <f t="shared" si="31"/>
        <v>0.71726737673144969</v>
      </c>
      <c r="AY26">
        <f t="shared" si="32"/>
        <v>6.0769303585767924E-2</v>
      </c>
      <c r="AZ26">
        <f t="shared" si="33"/>
        <v>0.29403794519817217</v>
      </c>
      <c r="BA26" t="s">
        <v>403</v>
      </c>
      <c r="BB26">
        <v>795.03</v>
      </c>
      <c r="BC26">
        <f t="shared" si="34"/>
        <v>2016.9199999999998</v>
      </c>
      <c r="BD26">
        <f t="shared" si="35"/>
        <v>0.92726856791543533</v>
      </c>
      <c r="BE26">
        <f t="shared" si="36"/>
        <v>0.29075091253068153</v>
      </c>
      <c r="BF26">
        <f t="shared" si="37"/>
        <v>0.94182375424902431</v>
      </c>
      <c r="BG26">
        <f t="shared" si="38"/>
        <v>0.2939731277799309</v>
      </c>
      <c r="BH26">
        <f t="shared" si="39"/>
        <v>0.78282674819768594</v>
      </c>
      <c r="BI26">
        <f t="shared" si="40"/>
        <v>0.21717325180231406</v>
      </c>
      <c r="BJ26">
        <f t="shared" si="41"/>
        <v>150.10599999999999</v>
      </c>
      <c r="BK26">
        <f t="shared" si="42"/>
        <v>126.52402895908268</v>
      </c>
      <c r="BL26">
        <f t="shared" si="43"/>
        <v>0.84289787855970244</v>
      </c>
      <c r="BM26">
        <f t="shared" si="44"/>
        <v>0.19579575711940478</v>
      </c>
      <c r="BN26">
        <v>1600088795.0999999</v>
      </c>
      <c r="BO26">
        <v>390.79</v>
      </c>
      <c r="BP26">
        <v>399.99700000000001</v>
      </c>
      <c r="BQ26">
        <v>14.857699999999999</v>
      </c>
      <c r="BR26">
        <v>11.237</v>
      </c>
      <c r="BS26">
        <v>390.80200000000002</v>
      </c>
      <c r="BT26">
        <v>15.1532</v>
      </c>
      <c r="BU26">
        <v>500.02699999999999</v>
      </c>
      <c r="BV26">
        <v>102.01600000000001</v>
      </c>
      <c r="BW26">
        <v>0.100051</v>
      </c>
      <c r="BX26">
        <v>25.637499999999999</v>
      </c>
      <c r="BY26">
        <v>24.6937</v>
      </c>
      <c r="BZ26">
        <v>999.9</v>
      </c>
      <c r="CA26">
        <v>0</v>
      </c>
      <c r="CB26">
        <v>0</v>
      </c>
      <c r="CC26">
        <v>9995.6200000000008</v>
      </c>
      <c r="CD26">
        <v>0</v>
      </c>
      <c r="CE26">
        <v>9.5329200000000007</v>
      </c>
      <c r="CF26">
        <v>-9.2075800000000001</v>
      </c>
      <c r="CG26">
        <v>396.68400000000003</v>
      </c>
      <c r="CH26">
        <v>404.54300000000001</v>
      </c>
      <c r="CI26">
        <v>3.6207199999999999</v>
      </c>
      <c r="CJ26">
        <v>399.99700000000001</v>
      </c>
      <c r="CK26">
        <v>11.237</v>
      </c>
      <c r="CL26">
        <v>1.51573</v>
      </c>
      <c r="CM26">
        <v>1.14636</v>
      </c>
      <c r="CN26">
        <v>13.127800000000001</v>
      </c>
      <c r="CO26">
        <v>8.9225899999999996</v>
      </c>
      <c r="CP26">
        <v>150.10599999999999</v>
      </c>
      <c r="CQ26">
        <v>0.90010299999999999</v>
      </c>
      <c r="CR26">
        <v>9.9897E-2</v>
      </c>
      <c r="CS26">
        <v>0</v>
      </c>
      <c r="CT26">
        <v>939.91300000000001</v>
      </c>
      <c r="CU26">
        <v>4.9998100000000001</v>
      </c>
      <c r="CV26">
        <v>1488.5</v>
      </c>
      <c r="CW26">
        <v>1206.33</v>
      </c>
      <c r="CX26">
        <v>41.936999999999998</v>
      </c>
      <c r="CY26">
        <v>45.25</v>
      </c>
      <c r="CZ26">
        <v>44</v>
      </c>
      <c r="DA26">
        <v>44.311999999999998</v>
      </c>
      <c r="DB26">
        <v>44.375</v>
      </c>
      <c r="DC26">
        <v>130.61000000000001</v>
      </c>
      <c r="DD26">
        <v>14.5</v>
      </c>
      <c r="DE26">
        <v>0</v>
      </c>
      <c r="DF26">
        <v>81.700000047683702</v>
      </c>
      <c r="DG26">
        <v>0</v>
      </c>
      <c r="DH26">
        <v>941.72348</v>
      </c>
      <c r="DI26">
        <v>-13.031999989395</v>
      </c>
      <c r="DJ26">
        <v>-15.2746153505199</v>
      </c>
      <c r="DK26">
        <v>1490.0820000000001</v>
      </c>
      <c r="DL26">
        <v>15</v>
      </c>
      <c r="DM26">
        <v>1600088769.5999999</v>
      </c>
      <c r="DN26" t="s">
        <v>404</v>
      </c>
      <c r="DO26">
        <v>1600088762.0999999</v>
      </c>
      <c r="DP26">
        <v>1600088769.5999999</v>
      </c>
      <c r="DQ26">
        <v>10</v>
      </c>
      <c r="DR26">
        <v>-1.7000000000000001E-2</v>
      </c>
      <c r="DS26">
        <v>2E-3</v>
      </c>
      <c r="DT26">
        <v>-1.2E-2</v>
      </c>
      <c r="DU26">
        <v>-0.29499999999999998</v>
      </c>
      <c r="DV26">
        <v>400</v>
      </c>
      <c r="DW26">
        <v>11</v>
      </c>
      <c r="DX26">
        <v>0.11</v>
      </c>
      <c r="DY26">
        <v>0.02</v>
      </c>
      <c r="DZ26">
        <v>399.9991</v>
      </c>
      <c r="EA26">
        <v>1.7831144464149601E-2</v>
      </c>
      <c r="EB26">
        <v>1.21630588258056E-2</v>
      </c>
      <c r="EC26">
        <v>1</v>
      </c>
      <c r="ED26">
        <v>390.81483333333301</v>
      </c>
      <c r="EE26">
        <v>-0.11999999999934401</v>
      </c>
      <c r="EF26">
        <v>1.11447546206984E-2</v>
      </c>
      <c r="EG26">
        <v>1</v>
      </c>
      <c r="EH26">
        <v>11.2311725</v>
      </c>
      <c r="EI26">
        <v>3.5762476547847297E-2</v>
      </c>
      <c r="EJ26">
        <v>3.4507236559888801E-3</v>
      </c>
      <c r="EK26">
        <v>1</v>
      </c>
      <c r="EL26">
        <v>14.8853075</v>
      </c>
      <c r="EM26">
        <v>4.4977485928680401E-2</v>
      </c>
      <c r="EN26">
        <v>7.5160556103251494E-2</v>
      </c>
      <c r="EO26">
        <v>1</v>
      </c>
      <c r="EP26">
        <v>4</v>
      </c>
      <c r="EQ26">
        <v>4</v>
      </c>
      <c r="ER26" t="s">
        <v>361</v>
      </c>
      <c r="ES26">
        <v>2.9990899999999998</v>
      </c>
      <c r="ET26">
        <v>2.6942599999999999</v>
      </c>
      <c r="EU26">
        <v>9.9602499999999997E-2</v>
      </c>
      <c r="EV26">
        <v>0.10181</v>
      </c>
      <c r="EW26">
        <v>7.9259899999999994E-2</v>
      </c>
      <c r="EX26">
        <v>6.3095100000000001E-2</v>
      </c>
      <c r="EY26">
        <v>28411.9</v>
      </c>
      <c r="EZ26">
        <v>32070.7</v>
      </c>
      <c r="FA26">
        <v>27570.3</v>
      </c>
      <c r="FB26">
        <v>30911.5</v>
      </c>
      <c r="FC26">
        <v>35588.6</v>
      </c>
      <c r="FD26">
        <v>39823.1</v>
      </c>
      <c r="FE26">
        <v>40708.400000000001</v>
      </c>
      <c r="FF26">
        <v>45494.7</v>
      </c>
      <c r="FG26">
        <v>1.9478</v>
      </c>
      <c r="FH26">
        <v>2.00265</v>
      </c>
      <c r="FI26">
        <v>1.86488E-2</v>
      </c>
      <c r="FJ26">
        <v>0</v>
      </c>
      <c r="FK26">
        <v>24.387499999999999</v>
      </c>
      <c r="FL26">
        <v>999.9</v>
      </c>
      <c r="FM26">
        <v>48.859000000000002</v>
      </c>
      <c r="FN26">
        <v>26.062000000000001</v>
      </c>
      <c r="FO26">
        <v>16.221299999999999</v>
      </c>
      <c r="FP26">
        <v>61.990200000000002</v>
      </c>
      <c r="FQ26">
        <v>35.665100000000002</v>
      </c>
      <c r="FR26">
        <v>1</v>
      </c>
      <c r="FS26">
        <v>7.9446099999999995E-3</v>
      </c>
      <c r="FT26">
        <v>1.56602</v>
      </c>
      <c r="FU26">
        <v>20.201000000000001</v>
      </c>
      <c r="FV26">
        <v>5.2226800000000004</v>
      </c>
      <c r="FW26">
        <v>12.027900000000001</v>
      </c>
      <c r="FX26">
        <v>4.9598000000000004</v>
      </c>
      <c r="FY26">
        <v>3.3010199999999998</v>
      </c>
      <c r="FZ26">
        <v>999.9</v>
      </c>
      <c r="GA26">
        <v>9999</v>
      </c>
      <c r="GB26">
        <v>9955.2000000000007</v>
      </c>
      <c r="GC26">
        <v>9999</v>
      </c>
      <c r="GD26">
        <v>1.8797299999999999</v>
      </c>
      <c r="GE26">
        <v>1.8766799999999999</v>
      </c>
      <c r="GF26">
        <v>1.8788100000000001</v>
      </c>
      <c r="GG26">
        <v>1.87852</v>
      </c>
      <c r="GH26">
        <v>1.8800399999999999</v>
      </c>
      <c r="GI26">
        <v>1.8729499999999999</v>
      </c>
      <c r="GJ26">
        <v>1.8806499999999999</v>
      </c>
      <c r="GK26">
        <v>1.87469</v>
      </c>
      <c r="GL26">
        <v>5</v>
      </c>
      <c r="GM26">
        <v>0</v>
      </c>
      <c r="GN26">
        <v>0</v>
      </c>
      <c r="GO26">
        <v>0</v>
      </c>
      <c r="GP26" t="s">
        <v>362</v>
      </c>
      <c r="GQ26" t="s">
        <v>363</v>
      </c>
      <c r="GR26" t="s">
        <v>364</v>
      </c>
      <c r="GS26" t="s">
        <v>364</v>
      </c>
      <c r="GT26" t="s">
        <v>364</v>
      </c>
      <c r="GU26" t="s">
        <v>364</v>
      </c>
      <c r="GV26">
        <v>0</v>
      </c>
      <c r="GW26">
        <v>100</v>
      </c>
      <c r="GX26">
        <v>100</v>
      </c>
      <c r="GY26">
        <v>-1.2E-2</v>
      </c>
      <c r="GZ26">
        <v>-0.29549999999999998</v>
      </c>
      <c r="HA26">
        <v>-1.22380952381604E-2</v>
      </c>
      <c r="HB26">
        <v>0</v>
      </c>
      <c r="HC26">
        <v>0</v>
      </c>
      <c r="HD26">
        <v>0</v>
      </c>
      <c r="HE26">
        <v>-0.29549499999999901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0.6</v>
      </c>
      <c r="HN26">
        <v>0.4</v>
      </c>
      <c r="HO26">
        <v>2</v>
      </c>
      <c r="HP26">
        <v>493.11099999999999</v>
      </c>
      <c r="HQ26">
        <v>512.92100000000005</v>
      </c>
      <c r="HR26">
        <v>22.999600000000001</v>
      </c>
      <c r="HS26">
        <v>27.503699999999998</v>
      </c>
      <c r="HT26">
        <v>30.000299999999999</v>
      </c>
      <c r="HU26">
        <v>27.395700000000001</v>
      </c>
      <c r="HV26">
        <v>27.414100000000001</v>
      </c>
      <c r="HW26">
        <v>20.398599999999998</v>
      </c>
      <c r="HX26">
        <v>100</v>
      </c>
      <c r="HY26">
        <v>0</v>
      </c>
      <c r="HZ26">
        <v>23</v>
      </c>
      <c r="IA26">
        <v>400</v>
      </c>
      <c r="IB26">
        <v>0</v>
      </c>
      <c r="IC26">
        <v>104.833</v>
      </c>
      <c r="ID26">
        <v>101.629</v>
      </c>
    </row>
    <row r="27" spans="1:238" x14ac:dyDescent="0.35">
      <c r="A27">
        <v>10</v>
      </c>
      <c r="B27">
        <v>1600088877.0999999</v>
      </c>
      <c r="C27">
        <v>2616.5</v>
      </c>
      <c r="D27" t="s">
        <v>405</v>
      </c>
      <c r="E27" t="s">
        <v>406</v>
      </c>
      <c r="F27">
        <v>1600088877.0999999</v>
      </c>
      <c r="G27">
        <f t="shared" si="0"/>
        <v>2.672588722997902E-3</v>
      </c>
      <c r="H27">
        <f t="shared" si="1"/>
        <v>4.20261519362555</v>
      </c>
      <c r="I27">
        <f t="shared" si="2"/>
        <v>393.68999534686401</v>
      </c>
      <c r="J27">
        <f t="shared" si="3"/>
        <v>342.75049007896382</v>
      </c>
      <c r="K27">
        <f t="shared" si="4"/>
        <v>35.000638702324821</v>
      </c>
      <c r="L27">
        <f t="shared" si="5"/>
        <v>40.202426215877885</v>
      </c>
      <c r="M27">
        <f t="shared" si="6"/>
        <v>0.16860108248518743</v>
      </c>
      <c r="N27">
        <f t="shared" si="7"/>
        <v>2.2911507293276765</v>
      </c>
      <c r="O27">
        <f t="shared" si="8"/>
        <v>0.16199917544873155</v>
      </c>
      <c r="P27">
        <f t="shared" si="9"/>
        <v>0.10182110004017013</v>
      </c>
      <c r="Q27">
        <f t="shared" si="10"/>
        <v>16.528115948861068</v>
      </c>
      <c r="R27">
        <f t="shared" si="11"/>
        <v>24.845444691684346</v>
      </c>
      <c r="S27">
        <f t="shared" si="12"/>
        <v>24.692499999999999</v>
      </c>
      <c r="T27">
        <f t="shared" si="13"/>
        <v>3.1218498112508799</v>
      </c>
      <c r="U27">
        <f t="shared" si="14"/>
        <v>44.774990338349546</v>
      </c>
      <c r="V27">
        <f t="shared" si="15"/>
        <v>1.4750897248971802</v>
      </c>
      <c r="W27">
        <f t="shared" si="16"/>
        <v>3.2944501243895825</v>
      </c>
      <c r="X27">
        <f t="shared" si="17"/>
        <v>1.6467600863536997</v>
      </c>
      <c r="Y27">
        <f t="shared" si="18"/>
        <v>-117.86116268420749</v>
      </c>
      <c r="Z27">
        <f t="shared" si="19"/>
        <v>111.6131401727927</v>
      </c>
      <c r="AA27">
        <f t="shared" si="20"/>
        <v>10.319375199369153</v>
      </c>
      <c r="AB27">
        <f t="shared" si="21"/>
        <v>20.599468636815431</v>
      </c>
      <c r="AC27">
        <v>24</v>
      </c>
      <c r="AD27">
        <v>5</v>
      </c>
      <c r="AE27">
        <f t="shared" si="22"/>
        <v>1.0008864903338597</v>
      </c>
      <c r="AF27">
        <f t="shared" si="23"/>
        <v>8.8649033385967968E-2</v>
      </c>
      <c r="AG27">
        <f t="shared" si="24"/>
        <v>54194.106467977341</v>
      </c>
      <c r="AH27" t="s">
        <v>360</v>
      </c>
      <c r="AI27">
        <v>10245.6</v>
      </c>
      <c r="AJ27">
        <v>826.2</v>
      </c>
      <c r="AK27">
        <v>3638.77</v>
      </c>
      <c r="AL27">
        <f t="shared" si="25"/>
        <v>2812.5699999999997</v>
      </c>
      <c r="AM27">
        <f t="shared" si="26"/>
        <v>0.77294525347851051</v>
      </c>
      <c r="AN27">
        <v>-1.2081564832866201</v>
      </c>
      <c r="AO27" t="s">
        <v>407</v>
      </c>
      <c r="AP27">
        <v>10210.200000000001</v>
      </c>
      <c r="AQ27">
        <v>888.49369230769196</v>
      </c>
      <c r="AR27">
        <v>2838.61</v>
      </c>
      <c r="AS27">
        <f t="shared" si="27"/>
        <v>0.68699691316958234</v>
      </c>
      <c r="AT27">
        <v>0.5</v>
      </c>
      <c r="AU27">
        <f t="shared" si="28"/>
        <v>84.456129092472338</v>
      </c>
      <c r="AV27">
        <f t="shared" si="29"/>
        <v>4.20261519362555</v>
      </c>
      <c r="AW27">
        <f t="shared" si="30"/>
        <v>29.010549992390128</v>
      </c>
      <c r="AX27">
        <f t="shared" si="31"/>
        <v>0.72107122852381977</v>
      </c>
      <c r="AY27">
        <f t="shared" si="32"/>
        <v>6.4066062878489635E-2</v>
      </c>
      <c r="AZ27">
        <f t="shared" si="33"/>
        <v>0.281884443442389</v>
      </c>
      <c r="BA27" t="s">
        <v>408</v>
      </c>
      <c r="BB27">
        <v>791.77</v>
      </c>
      <c r="BC27">
        <f t="shared" si="34"/>
        <v>2046.8400000000001</v>
      </c>
      <c r="BD27">
        <f t="shared" si="35"/>
        <v>0.95274486901384958</v>
      </c>
      <c r="BE27">
        <f t="shared" si="36"/>
        <v>0.28105374077976814</v>
      </c>
      <c r="BF27">
        <f t="shared" si="37"/>
        <v>0.96904522820514105</v>
      </c>
      <c r="BG27">
        <f t="shared" si="38"/>
        <v>0.28449425258749111</v>
      </c>
      <c r="BH27">
        <f t="shared" si="39"/>
        <v>0.84902662953048513</v>
      </c>
      <c r="BI27">
        <f t="shared" si="40"/>
        <v>0.15097337046951487</v>
      </c>
      <c r="BJ27">
        <f t="shared" si="41"/>
        <v>100.203</v>
      </c>
      <c r="BK27">
        <f t="shared" si="42"/>
        <v>84.456129092472338</v>
      </c>
      <c r="BL27">
        <f t="shared" si="43"/>
        <v>0.84285030480596723</v>
      </c>
      <c r="BM27">
        <f t="shared" si="44"/>
        <v>0.19570060961193442</v>
      </c>
      <c r="BN27">
        <v>1600088877.0999999</v>
      </c>
      <c r="BO27">
        <v>393.69</v>
      </c>
      <c r="BP27">
        <v>399.99099999999999</v>
      </c>
      <c r="BQ27">
        <v>14.4451</v>
      </c>
      <c r="BR27">
        <v>11.2873</v>
      </c>
      <c r="BS27">
        <v>393.73200000000003</v>
      </c>
      <c r="BT27">
        <v>14.7399</v>
      </c>
      <c r="BU27">
        <v>500.02199999999999</v>
      </c>
      <c r="BV27">
        <v>102.017</v>
      </c>
      <c r="BW27">
        <v>9.9961800000000003E-2</v>
      </c>
      <c r="BX27">
        <v>25.5961</v>
      </c>
      <c r="BY27">
        <v>24.692499999999999</v>
      </c>
      <c r="BZ27">
        <v>999.9</v>
      </c>
      <c r="CA27">
        <v>0</v>
      </c>
      <c r="CB27">
        <v>0</v>
      </c>
      <c r="CC27">
        <v>9999.3799999999992</v>
      </c>
      <c r="CD27">
        <v>0</v>
      </c>
      <c r="CE27">
        <v>9.1449499999999997</v>
      </c>
      <c r="CF27">
        <v>-6.3006599999999997</v>
      </c>
      <c r="CG27">
        <v>399.46</v>
      </c>
      <c r="CH27">
        <v>404.55700000000002</v>
      </c>
      <c r="CI27">
        <v>3.1578599999999999</v>
      </c>
      <c r="CJ27">
        <v>399.99099999999999</v>
      </c>
      <c r="CK27">
        <v>11.2873</v>
      </c>
      <c r="CL27">
        <v>1.4736499999999999</v>
      </c>
      <c r="CM27">
        <v>1.1515</v>
      </c>
      <c r="CN27">
        <v>12.6975</v>
      </c>
      <c r="CO27">
        <v>8.9888100000000009</v>
      </c>
      <c r="CP27">
        <v>100.203</v>
      </c>
      <c r="CQ27">
        <v>0.89999499999999999</v>
      </c>
      <c r="CR27">
        <v>0.100005</v>
      </c>
      <c r="CS27">
        <v>0</v>
      </c>
      <c r="CT27">
        <v>887.47699999999998</v>
      </c>
      <c r="CU27">
        <v>4.9998100000000001</v>
      </c>
      <c r="CV27">
        <v>955.19</v>
      </c>
      <c r="CW27">
        <v>791.44</v>
      </c>
      <c r="CX27">
        <v>41.625</v>
      </c>
      <c r="CY27">
        <v>45.125</v>
      </c>
      <c r="CZ27">
        <v>43.75</v>
      </c>
      <c r="DA27">
        <v>44.186999999999998</v>
      </c>
      <c r="DB27">
        <v>44.125</v>
      </c>
      <c r="DC27">
        <v>85.68</v>
      </c>
      <c r="DD27">
        <v>9.52</v>
      </c>
      <c r="DE27">
        <v>0</v>
      </c>
      <c r="DF27">
        <v>81.800000190734906</v>
      </c>
      <c r="DG27">
        <v>0</v>
      </c>
      <c r="DH27">
        <v>888.49369230769196</v>
      </c>
      <c r="DI27">
        <v>-8.9295726445497507</v>
      </c>
      <c r="DJ27">
        <v>-10.6808888733707</v>
      </c>
      <c r="DK27">
        <v>954.56169230769206</v>
      </c>
      <c r="DL27">
        <v>15</v>
      </c>
      <c r="DM27">
        <v>1600088851.5999999</v>
      </c>
      <c r="DN27" t="s">
        <v>409</v>
      </c>
      <c r="DO27">
        <v>1600088842.5999999</v>
      </c>
      <c r="DP27">
        <v>1600088851.5999999</v>
      </c>
      <c r="DQ27">
        <v>11</v>
      </c>
      <c r="DR27">
        <v>-0.03</v>
      </c>
      <c r="DS27">
        <v>1E-3</v>
      </c>
      <c r="DT27">
        <v>-4.2000000000000003E-2</v>
      </c>
      <c r="DU27">
        <v>-0.29499999999999998</v>
      </c>
      <c r="DV27">
        <v>400</v>
      </c>
      <c r="DW27">
        <v>11</v>
      </c>
      <c r="DX27">
        <v>0.14000000000000001</v>
      </c>
      <c r="DY27">
        <v>0.02</v>
      </c>
      <c r="DZ27">
        <v>399.98152499999998</v>
      </c>
      <c r="EA27">
        <v>-7.3384615384929103E-2</v>
      </c>
      <c r="EB27">
        <v>2.1049925771843499E-2</v>
      </c>
      <c r="EC27">
        <v>1</v>
      </c>
      <c r="ED27">
        <v>393.67320000000001</v>
      </c>
      <c r="EE27">
        <v>5.1790878754247198E-2</v>
      </c>
      <c r="EF27">
        <v>7.2636079189326904E-3</v>
      </c>
      <c r="EG27">
        <v>1</v>
      </c>
      <c r="EH27">
        <v>11.280555</v>
      </c>
      <c r="EI27">
        <v>3.4039024390221703E-2</v>
      </c>
      <c r="EJ27">
        <v>3.2796303145324001E-3</v>
      </c>
      <c r="EK27">
        <v>1</v>
      </c>
      <c r="EL27">
        <v>14.493209999999999</v>
      </c>
      <c r="EM27">
        <v>-0.102871294559154</v>
      </c>
      <c r="EN27">
        <v>6.5282883667926506E-2</v>
      </c>
      <c r="EO27">
        <v>1</v>
      </c>
      <c r="EP27">
        <v>4</v>
      </c>
      <c r="EQ27">
        <v>4</v>
      </c>
      <c r="ER27" t="s">
        <v>361</v>
      </c>
      <c r="ES27">
        <v>2.9990600000000001</v>
      </c>
      <c r="ET27">
        <v>2.6941700000000002</v>
      </c>
      <c r="EU27">
        <v>0.100164</v>
      </c>
      <c r="EV27">
        <v>0.101796</v>
      </c>
      <c r="EW27">
        <v>7.7635599999999999E-2</v>
      </c>
      <c r="EX27">
        <v>6.33016E-2</v>
      </c>
      <c r="EY27">
        <v>28390.9</v>
      </c>
      <c r="EZ27">
        <v>32067.5</v>
      </c>
      <c r="FA27">
        <v>27567.3</v>
      </c>
      <c r="FB27">
        <v>30908.2</v>
      </c>
      <c r="FC27">
        <v>35648.400000000001</v>
      </c>
      <c r="FD27">
        <v>39810.6</v>
      </c>
      <c r="FE27">
        <v>40704.699999999997</v>
      </c>
      <c r="FF27">
        <v>45490.5</v>
      </c>
      <c r="FG27">
        <v>1.94743</v>
      </c>
      <c r="FH27">
        <v>2.0017499999999999</v>
      </c>
      <c r="FI27">
        <v>2.03401E-2</v>
      </c>
      <c r="FJ27">
        <v>0</v>
      </c>
      <c r="FK27">
        <v>24.358499999999999</v>
      </c>
      <c r="FL27">
        <v>999.9</v>
      </c>
      <c r="FM27">
        <v>48.712000000000003</v>
      </c>
      <c r="FN27">
        <v>26.143000000000001</v>
      </c>
      <c r="FO27">
        <v>16.247699999999998</v>
      </c>
      <c r="FP27">
        <v>61.920200000000001</v>
      </c>
      <c r="FQ27">
        <v>35.769199999999998</v>
      </c>
      <c r="FR27">
        <v>1</v>
      </c>
      <c r="FS27">
        <v>1.16972E-2</v>
      </c>
      <c r="FT27">
        <v>1.5673999999999999</v>
      </c>
      <c r="FU27">
        <v>20.2014</v>
      </c>
      <c r="FV27">
        <v>5.2231300000000003</v>
      </c>
      <c r="FW27">
        <v>12.027900000000001</v>
      </c>
      <c r="FX27">
        <v>4.9598000000000004</v>
      </c>
      <c r="FY27">
        <v>3.3010199999999998</v>
      </c>
      <c r="FZ27">
        <v>999.9</v>
      </c>
      <c r="GA27">
        <v>9999</v>
      </c>
      <c r="GB27">
        <v>9956.9</v>
      </c>
      <c r="GC27">
        <v>9999</v>
      </c>
      <c r="GD27">
        <v>1.8797299999999999</v>
      </c>
      <c r="GE27">
        <v>1.8766799999999999</v>
      </c>
      <c r="GF27">
        <v>1.8788100000000001</v>
      </c>
      <c r="GG27">
        <v>1.8785099999999999</v>
      </c>
      <c r="GH27">
        <v>1.8800600000000001</v>
      </c>
      <c r="GI27">
        <v>1.87294</v>
      </c>
      <c r="GJ27">
        <v>1.8806499999999999</v>
      </c>
      <c r="GK27">
        <v>1.87469</v>
      </c>
      <c r="GL27">
        <v>5</v>
      </c>
      <c r="GM27">
        <v>0</v>
      </c>
      <c r="GN27">
        <v>0</v>
      </c>
      <c r="GO27">
        <v>0</v>
      </c>
      <c r="GP27" t="s">
        <v>362</v>
      </c>
      <c r="GQ27" t="s">
        <v>363</v>
      </c>
      <c r="GR27" t="s">
        <v>364</v>
      </c>
      <c r="GS27" t="s">
        <v>364</v>
      </c>
      <c r="GT27" t="s">
        <v>364</v>
      </c>
      <c r="GU27" t="s">
        <v>364</v>
      </c>
      <c r="GV27">
        <v>0</v>
      </c>
      <c r="GW27">
        <v>100</v>
      </c>
      <c r="GX27">
        <v>100</v>
      </c>
      <c r="GY27">
        <v>-4.2000000000000003E-2</v>
      </c>
      <c r="GZ27">
        <v>-0.29480000000000001</v>
      </c>
      <c r="HA27">
        <v>-4.18999999999983E-2</v>
      </c>
      <c r="HB27">
        <v>0</v>
      </c>
      <c r="HC27">
        <v>0</v>
      </c>
      <c r="HD27">
        <v>0</v>
      </c>
      <c r="HE27">
        <v>-0.29471000000000203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0.6</v>
      </c>
      <c r="HN27">
        <v>0.4</v>
      </c>
      <c r="HO27">
        <v>2</v>
      </c>
      <c r="HP27">
        <v>493.35</v>
      </c>
      <c r="HQ27">
        <v>512.80899999999997</v>
      </c>
      <c r="HR27">
        <v>22.9999</v>
      </c>
      <c r="HS27">
        <v>27.553000000000001</v>
      </c>
      <c r="HT27">
        <v>30.000399999999999</v>
      </c>
      <c r="HU27">
        <v>27.4499</v>
      </c>
      <c r="HV27">
        <v>27.467300000000002</v>
      </c>
      <c r="HW27">
        <v>20.403099999999998</v>
      </c>
      <c r="HX27">
        <v>100</v>
      </c>
      <c r="HY27">
        <v>0</v>
      </c>
      <c r="HZ27">
        <v>23</v>
      </c>
      <c r="IA27">
        <v>400</v>
      </c>
      <c r="IB27">
        <v>0</v>
      </c>
      <c r="IC27">
        <v>104.822</v>
      </c>
      <c r="ID27">
        <v>101.619</v>
      </c>
    </row>
    <row r="28" spans="1:238" x14ac:dyDescent="0.35">
      <c r="A28">
        <v>11</v>
      </c>
      <c r="B28">
        <v>1600088963.0999999</v>
      </c>
      <c r="C28">
        <v>2702.5</v>
      </c>
      <c r="D28" t="s">
        <v>410</v>
      </c>
      <c r="E28" t="s">
        <v>411</v>
      </c>
      <c r="F28">
        <v>1600088963.0999999</v>
      </c>
      <c r="G28">
        <f t="shared" si="0"/>
        <v>2.1905648219241441E-3</v>
      </c>
      <c r="H28">
        <f t="shared" si="1"/>
        <v>1.6786820503741511</v>
      </c>
      <c r="I28">
        <f t="shared" si="2"/>
        <v>396.89099814094385</v>
      </c>
      <c r="J28">
        <f t="shared" si="3"/>
        <v>365.76342251910057</v>
      </c>
      <c r="K28">
        <f t="shared" si="4"/>
        <v>37.351394944228026</v>
      </c>
      <c r="L28">
        <f t="shared" si="5"/>
        <v>40.530111839155047</v>
      </c>
      <c r="M28">
        <f t="shared" si="6"/>
        <v>0.13277836177330257</v>
      </c>
      <c r="N28">
        <f t="shared" si="7"/>
        <v>2.2908905090040506</v>
      </c>
      <c r="O28">
        <f t="shared" si="8"/>
        <v>0.12864640180264791</v>
      </c>
      <c r="P28">
        <f t="shared" si="9"/>
        <v>8.0764530251479144E-2</v>
      </c>
      <c r="Q28">
        <f t="shared" si="10"/>
        <v>8.2735253080745803</v>
      </c>
      <c r="R28">
        <f t="shared" si="11"/>
        <v>24.904877297881093</v>
      </c>
      <c r="S28">
        <f t="shared" si="12"/>
        <v>24.694700000000001</v>
      </c>
      <c r="T28">
        <f t="shared" si="13"/>
        <v>3.1222602513505344</v>
      </c>
      <c r="U28">
        <f t="shared" si="14"/>
        <v>43.260594034800889</v>
      </c>
      <c r="V28">
        <f t="shared" si="15"/>
        <v>1.4220887702</v>
      </c>
      <c r="W28">
        <f t="shared" si="16"/>
        <v>3.287261310041198</v>
      </c>
      <c r="X28">
        <f t="shared" si="17"/>
        <v>1.7001714811505344</v>
      </c>
      <c r="Y28">
        <f t="shared" si="18"/>
        <v>-96.603908646854748</v>
      </c>
      <c r="Z28">
        <f t="shared" si="19"/>
        <v>106.78371049438518</v>
      </c>
      <c r="AA28">
        <f t="shared" si="20"/>
        <v>9.8722631956328382</v>
      </c>
      <c r="AB28">
        <f t="shared" si="21"/>
        <v>28.32559035123785</v>
      </c>
      <c r="AC28">
        <v>24</v>
      </c>
      <c r="AD28">
        <v>5</v>
      </c>
      <c r="AE28">
        <f t="shared" si="22"/>
        <v>1.0008865236035651</v>
      </c>
      <c r="AF28">
        <f t="shared" si="23"/>
        <v>8.8652360356511473E-2</v>
      </c>
      <c r="AG28">
        <f t="shared" si="24"/>
        <v>54192.074457768547</v>
      </c>
      <c r="AH28" t="s">
        <v>360</v>
      </c>
      <c r="AI28">
        <v>10245.6</v>
      </c>
      <c r="AJ28">
        <v>826.2</v>
      </c>
      <c r="AK28">
        <v>3638.77</v>
      </c>
      <c r="AL28">
        <f t="shared" si="25"/>
        <v>2812.5699999999997</v>
      </c>
      <c r="AM28">
        <f t="shared" si="26"/>
        <v>0.77294525347851051</v>
      </c>
      <c r="AN28">
        <v>-1.2081564832866201</v>
      </c>
      <c r="AO28" t="s">
        <v>412</v>
      </c>
      <c r="AP28">
        <v>10205.5</v>
      </c>
      <c r="AQ28">
        <v>827.64351999999997</v>
      </c>
      <c r="AR28">
        <v>2881.57</v>
      </c>
      <c r="AS28">
        <f t="shared" si="27"/>
        <v>0.71278035237734994</v>
      </c>
      <c r="AT28">
        <v>0.5</v>
      </c>
      <c r="AU28">
        <f t="shared" si="28"/>
        <v>42.344710626800776</v>
      </c>
      <c r="AV28">
        <f t="shared" si="29"/>
        <v>1.6786820503741511</v>
      </c>
      <c r="AW28">
        <f t="shared" si="30"/>
        <v>15.091238880943985</v>
      </c>
      <c r="AX28">
        <f t="shared" si="31"/>
        <v>0.72311274756469568</v>
      </c>
      <c r="AY28">
        <f t="shared" si="32"/>
        <v>6.817471393543155E-2</v>
      </c>
      <c r="AZ28">
        <f t="shared" si="33"/>
        <v>0.26277341865719028</v>
      </c>
      <c r="BA28" t="s">
        <v>413</v>
      </c>
      <c r="BB28">
        <v>797.87</v>
      </c>
      <c r="BC28">
        <f t="shared" si="34"/>
        <v>2083.7000000000003</v>
      </c>
      <c r="BD28">
        <f t="shared" si="35"/>
        <v>0.98571122522436039</v>
      </c>
      <c r="BE28">
        <f t="shared" si="36"/>
        <v>0.26653525291280927</v>
      </c>
      <c r="BF28">
        <f t="shared" si="37"/>
        <v>0.9992976836287385</v>
      </c>
      <c r="BG28">
        <f t="shared" si="38"/>
        <v>0.2692199660808442</v>
      </c>
      <c r="BH28">
        <f t="shared" si="39"/>
        <v>0.95025140204053127</v>
      </c>
      <c r="BI28">
        <f t="shared" si="40"/>
        <v>4.9748597959468732E-2</v>
      </c>
      <c r="BJ28">
        <f t="shared" si="41"/>
        <v>50.249299999999998</v>
      </c>
      <c r="BK28">
        <f t="shared" si="42"/>
        <v>42.344710626800776</v>
      </c>
      <c r="BL28">
        <f t="shared" si="43"/>
        <v>0.84269254749420941</v>
      </c>
      <c r="BM28">
        <f t="shared" si="44"/>
        <v>0.19538509498841888</v>
      </c>
      <c r="BN28">
        <v>1600088963.0999999</v>
      </c>
      <c r="BO28">
        <v>396.89100000000002</v>
      </c>
      <c r="BP28">
        <v>399.947</v>
      </c>
      <c r="BQ28">
        <v>13.925800000000001</v>
      </c>
      <c r="BR28">
        <v>11.336</v>
      </c>
      <c r="BS28">
        <v>396.923</v>
      </c>
      <c r="BT28">
        <v>14.218500000000001</v>
      </c>
      <c r="BU28">
        <v>499.98899999999998</v>
      </c>
      <c r="BV28">
        <v>102.01900000000001</v>
      </c>
      <c r="BW28">
        <v>0.1</v>
      </c>
      <c r="BX28">
        <v>25.5593</v>
      </c>
      <c r="BY28">
        <v>24.694700000000001</v>
      </c>
      <c r="BZ28">
        <v>999.9</v>
      </c>
      <c r="CA28">
        <v>0</v>
      </c>
      <c r="CB28">
        <v>0</v>
      </c>
      <c r="CC28">
        <v>9997.5</v>
      </c>
      <c r="CD28">
        <v>0</v>
      </c>
      <c r="CE28">
        <v>9.5883400000000005</v>
      </c>
      <c r="CF28">
        <v>-3.0564</v>
      </c>
      <c r="CG28">
        <v>402.49599999999998</v>
      </c>
      <c r="CH28">
        <v>404.53300000000002</v>
      </c>
      <c r="CI28">
        <v>2.58989</v>
      </c>
      <c r="CJ28">
        <v>399.947</v>
      </c>
      <c r="CK28">
        <v>11.336</v>
      </c>
      <c r="CL28">
        <v>1.4207000000000001</v>
      </c>
      <c r="CM28">
        <v>1.15648</v>
      </c>
      <c r="CN28">
        <v>12.1404</v>
      </c>
      <c r="CO28">
        <v>9.0528499999999994</v>
      </c>
      <c r="CP28">
        <v>50.249299999999998</v>
      </c>
      <c r="CQ28">
        <v>0.90030600000000005</v>
      </c>
      <c r="CR28">
        <v>9.9693599999999993E-2</v>
      </c>
      <c r="CS28">
        <v>0</v>
      </c>
      <c r="CT28">
        <v>827.58</v>
      </c>
      <c r="CU28">
        <v>4.9998100000000001</v>
      </c>
      <c r="CV28">
        <v>468.80200000000002</v>
      </c>
      <c r="CW28">
        <v>376.20100000000002</v>
      </c>
      <c r="CX28">
        <v>41.311999999999998</v>
      </c>
      <c r="CY28">
        <v>44.936999999999998</v>
      </c>
      <c r="CZ28">
        <v>43.436999999999998</v>
      </c>
      <c r="DA28">
        <v>43.936999999999998</v>
      </c>
      <c r="DB28">
        <v>43.811999999999998</v>
      </c>
      <c r="DC28">
        <v>40.74</v>
      </c>
      <c r="DD28">
        <v>4.51</v>
      </c>
      <c r="DE28">
        <v>0</v>
      </c>
      <c r="DF28">
        <v>85.700000047683702</v>
      </c>
      <c r="DG28">
        <v>0</v>
      </c>
      <c r="DH28">
        <v>827.64351999999997</v>
      </c>
      <c r="DI28">
        <v>-2.6815384610577699</v>
      </c>
      <c r="DJ28">
        <v>-2.4004615194926</v>
      </c>
      <c r="DK28">
        <v>466.97028</v>
      </c>
      <c r="DL28">
        <v>15</v>
      </c>
      <c r="DM28">
        <v>1600088933.5999999</v>
      </c>
      <c r="DN28" t="s">
        <v>414</v>
      </c>
      <c r="DO28">
        <v>1600088924.0999999</v>
      </c>
      <c r="DP28">
        <v>1600088933.5999999</v>
      </c>
      <c r="DQ28">
        <v>12</v>
      </c>
      <c r="DR28">
        <v>8.9999999999999993E-3</v>
      </c>
      <c r="DS28">
        <v>2E-3</v>
      </c>
      <c r="DT28">
        <v>-3.3000000000000002E-2</v>
      </c>
      <c r="DU28">
        <v>-0.29299999999999998</v>
      </c>
      <c r="DV28">
        <v>400</v>
      </c>
      <c r="DW28">
        <v>11</v>
      </c>
      <c r="DX28">
        <v>0.27</v>
      </c>
      <c r="DY28">
        <v>0.03</v>
      </c>
      <c r="DZ28">
        <v>399.995225</v>
      </c>
      <c r="EA28">
        <v>-9.3422138837500404E-2</v>
      </c>
      <c r="EB28">
        <v>3.60232477020044E-2</v>
      </c>
      <c r="EC28">
        <v>1</v>
      </c>
      <c r="ED28">
        <v>396.85143333333298</v>
      </c>
      <c r="EE28">
        <v>0.19437597330425799</v>
      </c>
      <c r="EF28">
        <v>1.6863537259096902E-2</v>
      </c>
      <c r="EG28">
        <v>1</v>
      </c>
      <c r="EH28">
        <v>11.3299725</v>
      </c>
      <c r="EI28">
        <v>3.0264540337657301E-2</v>
      </c>
      <c r="EJ28">
        <v>2.9312955753384401E-3</v>
      </c>
      <c r="EK28">
        <v>1</v>
      </c>
      <c r="EL28">
        <v>13.99283</v>
      </c>
      <c r="EM28">
        <v>-0.37666041275798001</v>
      </c>
      <c r="EN28">
        <v>3.6234046144475902E-2</v>
      </c>
      <c r="EO28">
        <v>1</v>
      </c>
      <c r="EP28">
        <v>4</v>
      </c>
      <c r="EQ28">
        <v>4</v>
      </c>
      <c r="ER28" t="s">
        <v>361</v>
      </c>
      <c r="ES28">
        <v>2.9989599999999998</v>
      </c>
      <c r="ET28">
        <v>2.69421</v>
      </c>
      <c r="EU28">
        <v>0.10077800000000001</v>
      </c>
      <c r="EV28">
        <v>0.10177799999999999</v>
      </c>
      <c r="EW28">
        <v>7.5568200000000002E-2</v>
      </c>
      <c r="EX28">
        <v>6.3503100000000007E-2</v>
      </c>
      <c r="EY28">
        <v>28370</v>
      </c>
      <c r="EZ28">
        <v>32065.3</v>
      </c>
      <c r="FA28">
        <v>27565.9</v>
      </c>
      <c r="FB28">
        <v>30905.599999999999</v>
      </c>
      <c r="FC28">
        <v>35727.5</v>
      </c>
      <c r="FD28">
        <v>39799</v>
      </c>
      <c r="FE28">
        <v>40703.4</v>
      </c>
      <c r="FF28">
        <v>45487.1</v>
      </c>
      <c r="FG28">
        <v>1.9468000000000001</v>
      </c>
      <c r="FH28">
        <v>2.0005000000000002</v>
      </c>
      <c r="FI28">
        <v>2.13273E-2</v>
      </c>
      <c r="FJ28">
        <v>0</v>
      </c>
      <c r="FK28">
        <v>24.3445</v>
      </c>
      <c r="FL28">
        <v>999.9</v>
      </c>
      <c r="FM28">
        <v>48.59</v>
      </c>
      <c r="FN28">
        <v>26.234000000000002</v>
      </c>
      <c r="FO28">
        <v>16.2942</v>
      </c>
      <c r="FP28">
        <v>62.110199999999999</v>
      </c>
      <c r="FQ28">
        <v>35.813299999999998</v>
      </c>
      <c r="FR28">
        <v>1</v>
      </c>
      <c r="FS28">
        <v>1.42022E-2</v>
      </c>
      <c r="FT28">
        <v>1.56443</v>
      </c>
      <c r="FU28">
        <v>20.201899999999998</v>
      </c>
      <c r="FV28">
        <v>5.2225299999999999</v>
      </c>
      <c r="FW28">
        <v>12.027900000000001</v>
      </c>
      <c r="FX28">
        <v>4.9598500000000003</v>
      </c>
      <c r="FY28">
        <v>3.3010700000000002</v>
      </c>
      <c r="FZ28">
        <v>999.9</v>
      </c>
      <c r="GA28">
        <v>9999</v>
      </c>
      <c r="GB28">
        <v>9958.6</v>
      </c>
      <c r="GC28">
        <v>9999</v>
      </c>
      <c r="GD28">
        <v>1.8797299999999999</v>
      </c>
      <c r="GE28">
        <v>1.8766799999999999</v>
      </c>
      <c r="GF28">
        <v>1.8788100000000001</v>
      </c>
      <c r="GG28">
        <v>1.8785099999999999</v>
      </c>
      <c r="GH28">
        <v>1.88005</v>
      </c>
      <c r="GI28">
        <v>1.87294</v>
      </c>
      <c r="GJ28">
        <v>1.8806499999999999</v>
      </c>
      <c r="GK28">
        <v>1.87469</v>
      </c>
      <c r="GL28">
        <v>5</v>
      </c>
      <c r="GM28">
        <v>0</v>
      </c>
      <c r="GN28">
        <v>0</v>
      </c>
      <c r="GO28">
        <v>0</v>
      </c>
      <c r="GP28" t="s">
        <v>362</v>
      </c>
      <c r="GQ28" t="s">
        <v>363</v>
      </c>
      <c r="GR28" t="s">
        <v>364</v>
      </c>
      <c r="GS28" t="s">
        <v>364</v>
      </c>
      <c r="GT28" t="s">
        <v>364</v>
      </c>
      <c r="GU28" t="s">
        <v>364</v>
      </c>
      <c r="GV28">
        <v>0</v>
      </c>
      <c r="GW28">
        <v>100</v>
      </c>
      <c r="GX28">
        <v>100</v>
      </c>
      <c r="GY28">
        <v>-3.2000000000000001E-2</v>
      </c>
      <c r="GZ28">
        <v>-0.29270000000000002</v>
      </c>
      <c r="HA28">
        <v>-3.2666666666727899E-2</v>
      </c>
      <c r="HB28">
        <v>0</v>
      </c>
      <c r="HC28">
        <v>0</v>
      </c>
      <c r="HD28">
        <v>0</v>
      </c>
      <c r="HE28">
        <v>-0.29261999999999899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0.7</v>
      </c>
      <c r="HN28">
        <v>0.5</v>
      </c>
      <c r="HO28">
        <v>2</v>
      </c>
      <c r="HP28">
        <v>493.35300000000001</v>
      </c>
      <c r="HQ28">
        <v>512.36800000000005</v>
      </c>
      <c r="HR28">
        <v>22.9999</v>
      </c>
      <c r="HS28">
        <v>27.592400000000001</v>
      </c>
      <c r="HT28">
        <v>30.000299999999999</v>
      </c>
      <c r="HU28">
        <v>27.496300000000002</v>
      </c>
      <c r="HV28">
        <v>27.511299999999999</v>
      </c>
      <c r="HW28">
        <v>20.406600000000001</v>
      </c>
      <c r="HX28">
        <v>100</v>
      </c>
      <c r="HY28">
        <v>0</v>
      </c>
      <c r="HZ28">
        <v>23</v>
      </c>
      <c r="IA28">
        <v>400</v>
      </c>
      <c r="IB28">
        <v>0</v>
      </c>
      <c r="IC28">
        <v>104.818</v>
      </c>
      <c r="ID28">
        <v>101.611</v>
      </c>
    </row>
    <row r="29" spans="1:238" x14ac:dyDescent="0.35">
      <c r="A29">
        <v>12</v>
      </c>
      <c r="B29">
        <v>1600089041.0999999</v>
      </c>
      <c r="C29">
        <v>2780.5</v>
      </c>
      <c r="D29" t="s">
        <v>415</v>
      </c>
      <c r="E29" t="s">
        <v>416</v>
      </c>
      <c r="F29">
        <v>1600089041.0999999</v>
      </c>
      <c r="G29">
        <f t="shared" si="0"/>
        <v>1.785585228959292E-3</v>
      </c>
      <c r="H29">
        <f t="shared" si="1"/>
        <v>-0.69728752968473662</v>
      </c>
      <c r="I29">
        <f t="shared" si="2"/>
        <v>399.96400076845356</v>
      </c>
      <c r="J29">
        <f t="shared" si="3"/>
        <v>399.70413400515753</v>
      </c>
      <c r="K29">
        <f t="shared" si="4"/>
        <v>40.817742596856078</v>
      </c>
      <c r="L29">
        <f t="shared" si="5"/>
        <v>40.844280162398391</v>
      </c>
      <c r="M29">
        <f t="shared" si="6"/>
        <v>0.10473784363328272</v>
      </c>
      <c r="N29">
        <f t="shared" si="7"/>
        <v>2.2946733959166936</v>
      </c>
      <c r="O29">
        <f t="shared" si="8"/>
        <v>0.10215263582007322</v>
      </c>
      <c r="P29">
        <f t="shared" si="9"/>
        <v>6.4072353327053938E-2</v>
      </c>
      <c r="Q29">
        <f t="shared" si="10"/>
        <v>1.5958132752824533E-5</v>
      </c>
      <c r="R29">
        <f t="shared" si="11"/>
        <v>24.949065207342766</v>
      </c>
      <c r="S29">
        <f t="shared" si="12"/>
        <v>24.6997</v>
      </c>
      <c r="T29">
        <f t="shared" si="13"/>
        <v>3.1231932451651083</v>
      </c>
      <c r="U29">
        <f t="shared" si="14"/>
        <v>41.973635868236428</v>
      </c>
      <c r="V29">
        <f t="shared" si="15"/>
        <v>1.3775156336771999</v>
      </c>
      <c r="W29">
        <f t="shared" si="16"/>
        <v>3.2818592080073663</v>
      </c>
      <c r="X29">
        <f t="shared" si="17"/>
        <v>1.7456776114879085</v>
      </c>
      <c r="Y29">
        <f t="shared" si="18"/>
        <v>-78.744308597104776</v>
      </c>
      <c r="Z29">
        <f t="shared" si="19"/>
        <v>102.91470848117783</v>
      </c>
      <c r="AA29">
        <f t="shared" si="20"/>
        <v>9.4977984110959532</v>
      </c>
      <c r="AB29">
        <f t="shared" si="21"/>
        <v>33.668214253301755</v>
      </c>
      <c r="AC29">
        <v>24</v>
      </c>
      <c r="AD29">
        <v>5</v>
      </c>
      <c r="AE29">
        <f t="shared" si="22"/>
        <v>1.0008843611939677</v>
      </c>
      <c r="AF29">
        <f t="shared" si="23"/>
        <v>8.8436119396773094E-2</v>
      </c>
      <c r="AG29">
        <f t="shared" si="24"/>
        <v>54324.465687792799</v>
      </c>
      <c r="AH29" t="s">
        <v>417</v>
      </c>
      <c r="AI29">
        <v>10205.4</v>
      </c>
      <c r="AJ29">
        <v>732.83199999999999</v>
      </c>
      <c r="AK29">
        <v>3093.58</v>
      </c>
      <c r="AL29">
        <f t="shared" si="25"/>
        <v>2360.748</v>
      </c>
      <c r="AM29">
        <f t="shared" si="26"/>
        <v>0.76311199322467826</v>
      </c>
      <c r="AN29">
        <v>-0.69745181774538201</v>
      </c>
      <c r="AO29" t="s">
        <v>418</v>
      </c>
      <c r="AP29" t="s">
        <v>418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-0.69728752968473662</v>
      </c>
      <c r="AW29" t="e">
        <f t="shared" si="30"/>
        <v>#DIV/0!</v>
      </c>
      <c r="AX29" t="e">
        <f t="shared" si="31"/>
        <v>#DIV/0!</v>
      </c>
      <c r="AY29">
        <f t="shared" si="32"/>
        <v>0.19559628079024496</v>
      </c>
      <c r="AZ29" t="e">
        <f t="shared" si="33"/>
        <v>#DIV/0!</v>
      </c>
      <c r="BA29" t="s">
        <v>418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1.3104236453869704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1600089041.0999999</v>
      </c>
      <c r="BO29">
        <v>399.964</v>
      </c>
      <c r="BP29">
        <v>399.98500000000001</v>
      </c>
      <c r="BQ29">
        <v>13.4892</v>
      </c>
      <c r="BR29">
        <v>11.3771</v>
      </c>
      <c r="BS29">
        <v>400.02100000000002</v>
      </c>
      <c r="BT29">
        <v>13.780900000000001</v>
      </c>
      <c r="BU29">
        <v>499.95400000000001</v>
      </c>
      <c r="BV29">
        <v>102.02</v>
      </c>
      <c r="BW29">
        <v>9.9890999999999994E-2</v>
      </c>
      <c r="BX29">
        <v>25.531600000000001</v>
      </c>
      <c r="BY29">
        <v>24.6997</v>
      </c>
      <c r="BZ29">
        <v>999.9</v>
      </c>
      <c r="CA29">
        <v>0</v>
      </c>
      <c r="CB29">
        <v>0</v>
      </c>
      <c r="CC29">
        <v>10021.9</v>
      </c>
      <c r="CD29">
        <v>0</v>
      </c>
      <c r="CE29">
        <v>9.5883400000000005</v>
      </c>
      <c r="CF29">
        <v>-2.0446800000000001E-2</v>
      </c>
      <c r="CG29">
        <v>405.43299999999999</v>
      </c>
      <c r="CH29">
        <v>404.58800000000002</v>
      </c>
      <c r="CI29">
        <v>2.1120899999999998</v>
      </c>
      <c r="CJ29">
        <v>399.98500000000001</v>
      </c>
      <c r="CK29">
        <v>11.3771</v>
      </c>
      <c r="CL29">
        <v>1.37616</v>
      </c>
      <c r="CM29">
        <v>1.16069</v>
      </c>
      <c r="CN29">
        <v>11.657500000000001</v>
      </c>
      <c r="CO29">
        <v>9.1066199999999995</v>
      </c>
      <c r="CP29">
        <v>9.9996100000000008E-3</v>
      </c>
      <c r="CQ29">
        <v>0</v>
      </c>
      <c r="CR29">
        <v>0</v>
      </c>
      <c r="CS29">
        <v>0</v>
      </c>
      <c r="CT29">
        <v>731.45</v>
      </c>
      <c r="CU29">
        <v>9.9996100000000008E-3</v>
      </c>
      <c r="CV29">
        <v>75.7</v>
      </c>
      <c r="CW29">
        <v>11.05</v>
      </c>
      <c r="CX29">
        <v>41</v>
      </c>
      <c r="CY29">
        <v>44.686999999999998</v>
      </c>
      <c r="CZ29">
        <v>43.186999999999998</v>
      </c>
      <c r="DA29">
        <v>43.625</v>
      </c>
      <c r="DB29">
        <v>43.311999999999998</v>
      </c>
      <c r="DC29">
        <v>0</v>
      </c>
      <c r="DD29">
        <v>0</v>
      </c>
      <c r="DE29">
        <v>0</v>
      </c>
      <c r="DF29">
        <v>77.600000143051105</v>
      </c>
      <c r="DG29">
        <v>0</v>
      </c>
      <c r="DH29">
        <v>732.83199999999999</v>
      </c>
      <c r="DI29">
        <v>-0.71153831940539802</v>
      </c>
      <c r="DJ29">
        <v>4.2807691601607303</v>
      </c>
      <c r="DK29">
        <v>74.518000000000001</v>
      </c>
      <c r="DL29">
        <v>15</v>
      </c>
      <c r="DM29">
        <v>1600089016.5999999</v>
      </c>
      <c r="DN29" t="s">
        <v>419</v>
      </c>
      <c r="DO29">
        <v>1600089010.5999999</v>
      </c>
      <c r="DP29">
        <v>1600089016.5999999</v>
      </c>
      <c r="DQ29">
        <v>13</v>
      </c>
      <c r="DR29">
        <v>-2.4E-2</v>
      </c>
      <c r="DS29">
        <v>1E-3</v>
      </c>
      <c r="DT29">
        <v>-5.7000000000000002E-2</v>
      </c>
      <c r="DU29">
        <v>-0.29199999999999998</v>
      </c>
      <c r="DV29">
        <v>400</v>
      </c>
      <c r="DW29">
        <v>11</v>
      </c>
      <c r="DX29">
        <v>0.22</v>
      </c>
      <c r="DY29">
        <v>0.03</v>
      </c>
      <c r="DZ29">
        <v>399.98892499999999</v>
      </c>
      <c r="EA29">
        <v>-5.3470919339414797E-3</v>
      </c>
      <c r="EB29">
        <v>1.41428206168361E-2</v>
      </c>
      <c r="EC29">
        <v>1</v>
      </c>
      <c r="ED29">
        <v>399.87836666666698</v>
      </c>
      <c r="EE29">
        <v>0.831136818687356</v>
      </c>
      <c r="EF29">
        <v>6.0412186040752103E-2</v>
      </c>
      <c r="EG29">
        <v>1</v>
      </c>
      <c r="EH29">
        <v>11.372287500000001</v>
      </c>
      <c r="EI29">
        <v>3.1955347091903001E-2</v>
      </c>
      <c r="EJ29">
        <v>3.0842493008835202E-3</v>
      </c>
      <c r="EK29">
        <v>1</v>
      </c>
      <c r="EL29">
        <v>13.501745</v>
      </c>
      <c r="EM29">
        <v>0.43781538461537001</v>
      </c>
      <c r="EN29">
        <v>0.15117872857978401</v>
      </c>
      <c r="EO29">
        <v>1</v>
      </c>
      <c r="EP29">
        <v>4</v>
      </c>
      <c r="EQ29">
        <v>4</v>
      </c>
      <c r="ER29" t="s">
        <v>361</v>
      </c>
      <c r="ES29">
        <v>2.9988700000000001</v>
      </c>
      <c r="ET29">
        <v>2.6941000000000002</v>
      </c>
      <c r="EU29">
        <v>0.101373</v>
      </c>
      <c r="EV29">
        <v>0.10177700000000001</v>
      </c>
      <c r="EW29">
        <v>7.3812100000000005E-2</v>
      </c>
      <c r="EX29">
        <v>6.3672999999999993E-2</v>
      </c>
      <c r="EY29">
        <v>28349.8</v>
      </c>
      <c r="EZ29">
        <v>32063.8</v>
      </c>
      <c r="FA29">
        <v>27564.6</v>
      </c>
      <c r="FB29">
        <v>30904.2</v>
      </c>
      <c r="FC29">
        <v>35794.699999999997</v>
      </c>
      <c r="FD29">
        <v>39789.699999999997</v>
      </c>
      <c r="FE29">
        <v>40702.199999999997</v>
      </c>
      <c r="FF29">
        <v>45484.9</v>
      </c>
      <c r="FG29">
        <v>1.94617</v>
      </c>
      <c r="FH29">
        <v>1.9996</v>
      </c>
      <c r="FI29">
        <v>2.1904699999999999E-2</v>
      </c>
      <c r="FJ29">
        <v>0</v>
      </c>
      <c r="FK29">
        <v>24.3401</v>
      </c>
      <c r="FL29">
        <v>999.9</v>
      </c>
      <c r="FM29">
        <v>48.442999999999998</v>
      </c>
      <c r="FN29">
        <v>26.314</v>
      </c>
      <c r="FO29">
        <v>16.319700000000001</v>
      </c>
      <c r="FP29">
        <v>61.660200000000003</v>
      </c>
      <c r="FQ29">
        <v>35.857399999999998</v>
      </c>
      <c r="FR29">
        <v>1</v>
      </c>
      <c r="FS29">
        <v>1.5724100000000001E-2</v>
      </c>
      <c r="FT29">
        <v>1.5667599999999999</v>
      </c>
      <c r="FU29">
        <v>20.202999999999999</v>
      </c>
      <c r="FV29">
        <v>5.2219300000000004</v>
      </c>
      <c r="FW29">
        <v>12.027900000000001</v>
      </c>
      <c r="FX29">
        <v>4.9597499999999997</v>
      </c>
      <c r="FY29">
        <v>3.3010000000000002</v>
      </c>
      <c r="FZ29">
        <v>999.9</v>
      </c>
      <c r="GA29">
        <v>9999</v>
      </c>
      <c r="GB29">
        <v>9960.1</v>
      </c>
      <c r="GC29">
        <v>9999</v>
      </c>
      <c r="GD29">
        <v>1.8797299999999999</v>
      </c>
      <c r="GE29">
        <v>1.8766799999999999</v>
      </c>
      <c r="GF29">
        <v>1.8788100000000001</v>
      </c>
      <c r="GG29">
        <v>1.8785099999999999</v>
      </c>
      <c r="GH29">
        <v>1.88005</v>
      </c>
      <c r="GI29">
        <v>1.87297</v>
      </c>
      <c r="GJ29">
        <v>1.8806499999999999</v>
      </c>
      <c r="GK29">
        <v>1.87469</v>
      </c>
      <c r="GL29">
        <v>5</v>
      </c>
      <c r="GM29">
        <v>0</v>
      </c>
      <c r="GN29">
        <v>0</v>
      </c>
      <c r="GO29">
        <v>0</v>
      </c>
      <c r="GP29" t="s">
        <v>362</v>
      </c>
      <c r="GQ29" t="s">
        <v>363</v>
      </c>
      <c r="GR29" t="s">
        <v>364</v>
      </c>
      <c r="GS29" t="s">
        <v>364</v>
      </c>
      <c r="GT29" t="s">
        <v>364</v>
      </c>
      <c r="GU29" t="s">
        <v>364</v>
      </c>
      <c r="GV29">
        <v>0</v>
      </c>
      <c r="GW29">
        <v>100</v>
      </c>
      <c r="GX29">
        <v>100</v>
      </c>
      <c r="GY29">
        <v>-5.7000000000000002E-2</v>
      </c>
      <c r="GZ29">
        <v>-0.29170000000000001</v>
      </c>
      <c r="HA29">
        <v>-5.69500000000858E-2</v>
      </c>
      <c r="HB29">
        <v>0</v>
      </c>
      <c r="HC29">
        <v>0</v>
      </c>
      <c r="HD29">
        <v>0</v>
      </c>
      <c r="HE29">
        <v>-0.29173000000000099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0.5</v>
      </c>
      <c r="HN29">
        <v>0.4</v>
      </c>
      <c r="HO29">
        <v>2</v>
      </c>
      <c r="HP29">
        <v>493.25200000000001</v>
      </c>
      <c r="HQ29">
        <v>512.06899999999996</v>
      </c>
      <c r="HR29">
        <v>22.9998</v>
      </c>
      <c r="HS29">
        <v>27.62</v>
      </c>
      <c r="HT29">
        <v>30.000299999999999</v>
      </c>
      <c r="HU29">
        <v>27.531099999999999</v>
      </c>
      <c r="HV29">
        <v>27.544799999999999</v>
      </c>
      <c r="HW29">
        <v>20.4085</v>
      </c>
      <c r="HX29">
        <v>100</v>
      </c>
      <c r="HY29">
        <v>0</v>
      </c>
      <c r="HZ29">
        <v>23</v>
      </c>
      <c r="IA29">
        <v>400</v>
      </c>
      <c r="IB29">
        <v>0</v>
      </c>
      <c r="IC29">
        <v>104.81399999999999</v>
      </c>
      <c r="ID29">
        <v>101.60599999999999</v>
      </c>
    </row>
    <row r="30" spans="1:238" x14ac:dyDescent="0.35">
      <c r="A30">
        <v>13</v>
      </c>
      <c r="B30">
        <v>1600091610.0999999</v>
      </c>
      <c r="C30">
        <v>5349.5</v>
      </c>
      <c r="D30" t="s">
        <v>420</v>
      </c>
      <c r="E30" t="s">
        <v>421</v>
      </c>
      <c r="F30">
        <v>1600091610.0999999</v>
      </c>
      <c r="G30">
        <f t="shared" si="0"/>
        <v>4.2087907794874016E-4</v>
      </c>
      <c r="H30">
        <f t="shared" si="1"/>
        <v>-0.71509712657597724</v>
      </c>
      <c r="I30">
        <f t="shared" si="2"/>
        <v>400.68300079081939</v>
      </c>
      <c r="J30">
        <f t="shared" si="3"/>
        <v>437.47493313852539</v>
      </c>
      <c r="K30">
        <f t="shared" si="4"/>
        <v>44.675821684096491</v>
      </c>
      <c r="L30">
        <f t="shared" si="5"/>
        <v>40.918555417005074</v>
      </c>
      <c r="M30">
        <f t="shared" si="6"/>
        <v>2.3542028147239762E-2</v>
      </c>
      <c r="N30">
        <f t="shared" si="7"/>
        <v>2.2909359405784961</v>
      </c>
      <c r="O30">
        <f t="shared" si="8"/>
        <v>2.3408450558793908E-2</v>
      </c>
      <c r="P30">
        <f t="shared" si="9"/>
        <v>1.4642219720372059E-2</v>
      </c>
      <c r="Q30">
        <f t="shared" si="10"/>
        <v>1.5958132752824533E-5</v>
      </c>
      <c r="R30">
        <f t="shared" si="11"/>
        <v>25.010241224182611</v>
      </c>
      <c r="S30">
        <f t="shared" si="12"/>
        <v>24.642900000000001</v>
      </c>
      <c r="T30">
        <f t="shared" si="13"/>
        <v>3.1126087607300232</v>
      </c>
      <c r="U30">
        <f t="shared" si="14"/>
        <v>41.03403673087255</v>
      </c>
      <c r="V30">
        <f t="shared" si="15"/>
        <v>1.316291500141</v>
      </c>
      <c r="W30">
        <f t="shared" si="16"/>
        <v>3.2078040695193635</v>
      </c>
      <c r="X30">
        <f t="shared" si="17"/>
        <v>1.7963172605890232</v>
      </c>
      <c r="Y30">
        <f t="shared" si="18"/>
        <v>-18.560767337539442</v>
      </c>
      <c r="Z30">
        <f t="shared" si="19"/>
        <v>62.359663012533346</v>
      </c>
      <c r="AA30">
        <f t="shared" si="20"/>
        <v>5.7516639820270727</v>
      </c>
      <c r="AB30">
        <f t="shared" si="21"/>
        <v>49.550575615153733</v>
      </c>
      <c r="AC30">
        <v>23</v>
      </c>
      <c r="AD30">
        <v>5</v>
      </c>
      <c r="AE30">
        <f t="shared" si="22"/>
        <v>1.0008483568495428</v>
      </c>
      <c r="AF30">
        <f t="shared" si="23"/>
        <v>8.4835684954276402E-2</v>
      </c>
      <c r="AG30">
        <f t="shared" si="24"/>
        <v>54268.465492909534</v>
      </c>
      <c r="AH30" t="s">
        <v>422</v>
      </c>
      <c r="AI30">
        <v>10215.799999999999</v>
      </c>
      <c r="AJ30">
        <v>734.32884615384603</v>
      </c>
      <c r="AK30">
        <v>3773.8</v>
      </c>
      <c r="AL30">
        <f t="shared" si="25"/>
        <v>3039.4711538461543</v>
      </c>
      <c r="AM30">
        <f t="shared" si="26"/>
        <v>0.80541394717424186</v>
      </c>
      <c r="AN30">
        <v>-0.71523138539065501</v>
      </c>
      <c r="AO30" t="s">
        <v>418</v>
      </c>
      <c r="AP30" t="s">
        <v>418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-0.71509712657597724</v>
      </c>
      <c r="AW30" t="e">
        <f t="shared" si="30"/>
        <v>#DIV/0!</v>
      </c>
      <c r="AX30" t="e">
        <f t="shared" si="31"/>
        <v>#DIV/0!</v>
      </c>
      <c r="AY30">
        <f t="shared" si="32"/>
        <v>0.15984438985472332</v>
      </c>
      <c r="AZ30" t="e">
        <f t="shared" si="33"/>
        <v>#DIV/0!</v>
      </c>
      <c r="BA30" t="s">
        <v>418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1.2415975704275477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1600091610.0999999</v>
      </c>
      <c r="BO30">
        <v>400.68299999999999</v>
      </c>
      <c r="BP30">
        <v>400.02800000000002</v>
      </c>
      <c r="BQ30">
        <v>12.8894</v>
      </c>
      <c r="BR30">
        <v>12.391299999999999</v>
      </c>
      <c r="BS30">
        <v>400.86200000000002</v>
      </c>
      <c r="BT30">
        <v>13.1812</v>
      </c>
      <c r="BU30">
        <v>500.017</v>
      </c>
      <c r="BV30">
        <v>102.02200000000001</v>
      </c>
      <c r="BW30">
        <v>0.10001500000000001</v>
      </c>
      <c r="BX30">
        <v>25.1478</v>
      </c>
      <c r="BY30">
        <v>24.642900000000001</v>
      </c>
      <c r="BZ30">
        <v>999.9</v>
      </c>
      <c r="CA30">
        <v>0</v>
      </c>
      <c r="CB30">
        <v>0</v>
      </c>
      <c r="CC30">
        <v>9997.5</v>
      </c>
      <c r="CD30">
        <v>0</v>
      </c>
      <c r="CE30">
        <v>9.2821300000000004</v>
      </c>
      <c r="CF30">
        <v>0.77636700000000003</v>
      </c>
      <c r="CG30">
        <v>406.03800000000001</v>
      </c>
      <c r="CH30">
        <v>405.04700000000003</v>
      </c>
      <c r="CI30">
        <v>0.49813800000000003</v>
      </c>
      <c r="CJ30">
        <v>400.02800000000002</v>
      </c>
      <c r="CK30">
        <v>12.391299999999999</v>
      </c>
      <c r="CL30">
        <v>1.31501</v>
      </c>
      <c r="CM30">
        <v>1.2641899999999999</v>
      </c>
      <c r="CN30">
        <v>10.971500000000001</v>
      </c>
      <c r="CO30">
        <v>10.3797</v>
      </c>
      <c r="CP30">
        <v>9.9996100000000008E-3</v>
      </c>
      <c r="CQ30">
        <v>0</v>
      </c>
      <c r="CR30">
        <v>0</v>
      </c>
      <c r="CS30">
        <v>0</v>
      </c>
      <c r="CT30">
        <v>736.05</v>
      </c>
      <c r="CU30">
        <v>9.9996100000000008E-3</v>
      </c>
      <c r="CV30">
        <v>54.4</v>
      </c>
      <c r="CW30">
        <v>9.0500000000000007</v>
      </c>
      <c r="CX30">
        <v>37.25</v>
      </c>
      <c r="CY30">
        <v>41.311999999999998</v>
      </c>
      <c r="CZ30">
        <v>39.436999999999998</v>
      </c>
      <c r="DA30">
        <v>40.686999999999998</v>
      </c>
      <c r="DB30">
        <v>39.875</v>
      </c>
      <c r="DC30">
        <v>0</v>
      </c>
      <c r="DD30">
        <v>0</v>
      </c>
      <c r="DE30">
        <v>0</v>
      </c>
      <c r="DF30">
        <v>2568.6000001430498</v>
      </c>
      <c r="DG30">
        <v>0</v>
      </c>
      <c r="DH30">
        <v>734.32884615384603</v>
      </c>
      <c r="DI30">
        <v>16.0940172284804</v>
      </c>
      <c r="DJ30">
        <v>-3.9333335640745801</v>
      </c>
      <c r="DK30">
        <v>51.0788461538462</v>
      </c>
      <c r="DL30">
        <v>15</v>
      </c>
      <c r="DM30">
        <v>1600091628.0999999</v>
      </c>
      <c r="DN30" t="s">
        <v>423</v>
      </c>
      <c r="DO30">
        <v>1600091628.0999999</v>
      </c>
      <c r="DP30">
        <v>1600089016.5999999</v>
      </c>
      <c r="DQ30">
        <v>14</v>
      </c>
      <c r="DR30">
        <v>-0.122</v>
      </c>
      <c r="DS30">
        <v>1E-3</v>
      </c>
      <c r="DT30">
        <v>-0.17899999999999999</v>
      </c>
      <c r="DU30">
        <v>-0.29199999999999998</v>
      </c>
      <c r="DV30">
        <v>400</v>
      </c>
      <c r="DW30">
        <v>11</v>
      </c>
      <c r="DX30">
        <v>0.3</v>
      </c>
      <c r="DY30">
        <v>0.03</v>
      </c>
      <c r="DZ30">
        <v>400.00314634146298</v>
      </c>
      <c r="EA30">
        <v>-3.7860627177471302E-2</v>
      </c>
      <c r="EB30">
        <v>2.05646641947878E-2</v>
      </c>
      <c r="EC30">
        <v>1</v>
      </c>
      <c r="ED30">
        <v>400.83241935483898</v>
      </c>
      <c r="EE30">
        <v>-0.17704838709889101</v>
      </c>
      <c r="EF30">
        <v>1.7362871387235801E-2</v>
      </c>
      <c r="EG30">
        <v>1</v>
      </c>
      <c r="EH30">
        <v>12.3874682926829</v>
      </c>
      <c r="EI30">
        <v>2.1535191637627502E-2</v>
      </c>
      <c r="EJ30">
        <v>2.1376347795922001E-3</v>
      </c>
      <c r="EK30">
        <v>1</v>
      </c>
      <c r="EL30">
        <v>12.8860414634146</v>
      </c>
      <c r="EM30">
        <v>2.03289198606444E-2</v>
      </c>
      <c r="EN30">
        <v>2.0157883659914898E-3</v>
      </c>
      <c r="EO30">
        <v>1</v>
      </c>
      <c r="EP30">
        <v>4</v>
      </c>
      <c r="EQ30">
        <v>4</v>
      </c>
      <c r="ER30" t="s">
        <v>361</v>
      </c>
      <c r="ES30">
        <v>2.9988600000000001</v>
      </c>
      <c r="ET30">
        <v>2.6942200000000001</v>
      </c>
      <c r="EU30">
        <v>0.10137400000000001</v>
      </c>
      <c r="EV30">
        <v>0.101641</v>
      </c>
      <c r="EW30">
        <v>7.1272600000000005E-2</v>
      </c>
      <c r="EX30">
        <v>6.78179E-2</v>
      </c>
      <c r="EY30">
        <v>28310.799999999999</v>
      </c>
      <c r="EZ30">
        <v>32007</v>
      </c>
      <c r="FA30">
        <v>27528.799999999999</v>
      </c>
      <c r="FB30">
        <v>30847</v>
      </c>
      <c r="FC30">
        <v>35858.400000000001</v>
      </c>
      <c r="FD30">
        <v>39546.300000000003</v>
      </c>
      <c r="FE30">
        <v>40663.5</v>
      </c>
      <c r="FF30">
        <v>45409</v>
      </c>
      <c r="FG30">
        <v>1.9402999999999999</v>
      </c>
      <c r="FH30">
        <v>1.98075</v>
      </c>
      <c r="FI30">
        <v>2.3793399999999999E-2</v>
      </c>
      <c r="FJ30">
        <v>0</v>
      </c>
      <c r="FK30">
        <v>24.252099999999999</v>
      </c>
      <c r="FL30">
        <v>999.9</v>
      </c>
      <c r="FM30">
        <v>44.524000000000001</v>
      </c>
      <c r="FN30">
        <v>28.198</v>
      </c>
      <c r="FO30">
        <v>16.754300000000001</v>
      </c>
      <c r="FP30">
        <v>62.015799999999999</v>
      </c>
      <c r="FQ30">
        <v>35.897399999999998</v>
      </c>
      <c r="FR30">
        <v>1</v>
      </c>
      <c r="FS30">
        <v>6.0187999999999998E-2</v>
      </c>
      <c r="FT30">
        <v>1.5368999999999999</v>
      </c>
      <c r="FU30">
        <v>20.203299999999999</v>
      </c>
      <c r="FV30">
        <v>5.2232799999999999</v>
      </c>
      <c r="FW30">
        <v>12.027900000000001</v>
      </c>
      <c r="FX30">
        <v>4.9597499999999997</v>
      </c>
      <c r="FY30">
        <v>3.3011499999999998</v>
      </c>
      <c r="FZ30">
        <v>999.9</v>
      </c>
      <c r="GA30">
        <v>9999</v>
      </c>
      <c r="GB30">
        <v>9999</v>
      </c>
      <c r="GC30">
        <v>9999</v>
      </c>
      <c r="GD30">
        <v>1.8797299999999999</v>
      </c>
      <c r="GE30">
        <v>1.8766799999999999</v>
      </c>
      <c r="GF30">
        <v>1.8788100000000001</v>
      </c>
      <c r="GG30">
        <v>1.8785400000000001</v>
      </c>
      <c r="GH30">
        <v>1.8800600000000001</v>
      </c>
      <c r="GI30">
        <v>1.8730199999999999</v>
      </c>
      <c r="GJ30">
        <v>1.8806499999999999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362</v>
      </c>
      <c r="GQ30" t="s">
        <v>363</v>
      </c>
      <c r="GR30" t="s">
        <v>364</v>
      </c>
      <c r="GS30" t="s">
        <v>364</v>
      </c>
      <c r="GT30" t="s">
        <v>364</v>
      </c>
      <c r="GU30" t="s">
        <v>364</v>
      </c>
      <c r="GV30">
        <v>0</v>
      </c>
      <c r="GW30">
        <v>100</v>
      </c>
      <c r="GX30">
        <v>100</v>
      </c>
      <c r="GY30">
        <v>-0.17899999999999999</v>
      </c>
      <c r="GZ30">
        <v>-0.2918</v>
      </c>
      <c r="HA30">
        <v>-5.69500000000858E-2</v>
      </c>
      <c r="HB30">
        <v>0</v>
      </c>
      <c r="HC30">
        <v>0</v>
      </c>
      <c r="HD30">
        <v>0</v>
      </c>
      <c r="HE30">
        <v>-0.29173000000000099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43.3</v>
      </c>
      <c r="HN30">
        <v>43.2</v>
      </c>
      <c r="HO30">
        <v>2</v>
      </c>
      <c r="HP30">
        <v>494.81599999999997</v>
      </c>
      <c r="HQ30">
        <v>504.803</v>
      </c>
      <c r="HR30">
        <v>22.9999</v>
      </c>
      <c r="HS30">
        <v>28.1662</v>
      </c>
      <c r="HT30">
        <v>30.000299999999999</v>
      </c>
      <c r="HU30">
        <v>28.143699999999999</v>
      </c>
      <c r="HV30">
        <v>28.144600000000001</v>
      </c>
      <c r="HW30">
        <v>20.4651</v>
      </c>
      <c r="HX30">
        <v>100</v>
      </c>
      <c r="HY30">
        <v>0</v>
      </c>
      <c r="HZ30">
        <v>23</v>
      </c>
      <c r="IA30">
        <v>400</v>
      </c>
      <c r="IB30">
        <v>0</v>
      </c>
      <c r="IC30">
        <v>104.7</v>
      </c>
      <c r="ID30">
        <v>101.429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2020-09-14T08:54:32Z</dcterms:created>
  <dcterms:modified xsi:type="dcterms:W3CDTF">2020-09-21T13:58:18Z</dcterms:modified>
</cp:coreProperties>
</file>